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1370" windowHeight="6060" activeTab="3"/>
  </bookViews>
  <sheets>
    <sheet name="CIS" sheetId="1" r:id="rId1"/>
    <sheet name="CBS" sheetId="2" r:id="rId2"/>
    <sheet name="CCFS" sheetId="3" r:id="rId3"/>
    <sheet name="SCE" sheetId="4" r:id="rId4"/>
  </sheets>
  <externalReferences>
    <externalReference r:id="rId7"/>
  </externalReferences>
  <definedNames/>
  <calcPr fullCalcOnLoad="1"/>
</workbook>
</file>

<file path=xl/comments4.xml><?xml version="1.0" encoding="utf-8"?>
<comments xmlns="http://schemas.openxmlformats.org/spreadsheetml/2006/main">
  <authors>
    <author>THE</author>
  </authors>
  <commentList>
    <comment ref="P18" authorId="0">
      <text>
        <r>
          <rPr>
            <sz val="9"/>
            <rFont val="Tahoma"/>
            <family val="2"/>
          </rPr>
          <t xml:space="preserve">MI's share of movement in Exchange Fluctuation Reserve
</t>
        </r>
      </text>
    </comment>
    <comment ref="P20" authorId="0">
      <text>
        <r>
          <rPr>
            <b/>
            <sz val="9"/>
            <rFont val="Tahoma"/>
            <family val="2"/>
          </rPr>
          <t xml:space="preserve">MI's share of profit/(loss)
</t>
        </r>
      </text>
    </comment>
  </commentList>
</comments>
</file>

<file path=xl/sharedStrings.xml><?xml version="1.0" encoding="utf-8"?>
<sst xmlns="http://schemas.openxmlformats.org/spreadsheetml/2006/main" count="164" uniqueCount="120">
  <si>
    <t>TONG HERR RESOURCES BERHAD</t>
  </si>
  <si>
    <t>(Company No.432139-W)</t>
  </si>
  <si>
    <t>(Incorporated in Malaysia)</t>
  </si>
  <si>
    <t>AND ITS SUBSIDIARY COMPANIES</t>
  </si>
  <si>
    <t>UNAUDITED CONDENSED CONSOLIDATED BALANCE SHEET AS AT 30 JUNE 2006</t>
  </si>
  <si>
    <t>(Unaudited)</t>
  </si>
  <si>
    <t>(Audited)</t>
  </si>
  <si>
    <t>30 JUNE</t>
  </si>
  <si>
    <t>31 DECEMBER</t>
  </si>
  <si>
    <t>2006</t>
  </si>
  <si>
    <t>2005</t>
  </si>
  <si>
    <t>RM'000</t>
  </si>
  <si>
    <t>ASSETS</t>
  </si>
  <si>
    <t>Non-current assets</t>
  </si>
  <si>
    <t>Property, plant and equipment</t>
  </si>
  <si>
    <t>Current assets</t>
  </si>
  <si>
    <t>Inventories</t>
  </si>
  <si>
    <t>Trade receivables</t>
  </si>
  <si>
    <t>Other receivables</t>
  </si>
  <si>
    <t>Cash and bank balances</t>
  </si>
  <si>
    <t>TOTAL ASSETS</t>
  </si>
  <si>
    <t>EQUITY AND LIABILITIES</t>
  </si>
  <si>
    <t>Equity attributable to equity holders of the parent</t>
  </si>
  <si>
    <t>Share capital</t>
  </si>
  <si>
    <t>Share premium</t>
  </si>
  <si>
    <t>Treasury shares</t>
  </si>
  <si>
    <t>Other reserves</t>
  </si>
  <si>
    <t>Retained earnings</t>
  </si>
  <si>
    <t>Minority interest</t>
  </si>
  <si>
    <t>Total equity</t>
  </si>
  <si>
    <t>Non-current liabilities</t>
  </si>
  <si>
    <t>Deferred tax liabilities</t>
  </si>
  <si>
    <t>Current Liabilities</t>
  </si>
  <si>
    <t>Borrowings</t>
  </si>
  <si>
    <t>Trade payables</t>
  </si>
  <si>
    <t>Other payables</t>
  </si>
  <si>
    <t>Current tax payable</t>
  </si>
  <si>
    <t>Total liabilities</t>
  </si>
  <si>
    <t>TOTAL EQUITY AND LIABILITIES</t>
  </si>
  <si>
    <t>(The condensed consolidated income statements should be read in conjunction with the audited financial statement for the year ended 31 December 2005 and the accompanying explanatory notes attached to the interim financial statements</t>
  </si>
  <si>
    <t xml:space="preserve">UNAUDITED CONDENSED CONSOLIDATED INCOME STATEMENTS </t>
  </si>
  <si>
    <t>For the Six-Month Period Ended 30 June 2006</t>
  </si>
  <si>
    <t>(Financial Year Ending 31 December 2006)</t>
  </si>
  <si>
    <t>INDIVIDUAL QUARTER</t>
  </si>
  <si>
    <t>CUMULATIVE QUARTER</t>
  </si>
  <si>
    <t>Quarter Ended</t>
  </si>
  <si>
    <t>6 months ended</t>
  </si>
  <si>
    <t>30-06-2006</t>
  </si>
  <si>
    <t>30-06-2005</t>
  </si>
  <si>
    <t>Continuing Operations</t>
  </si>
  <si>
    <t>Revenue</t>
  </si>
  <si>
    <t>Cost of Sales</t>
  </si>
  <si>
    <t>Gross Profit</t>
  </si>
  <si>
    <t>Other income</t>
  </si>
  <si>
    <t>Administrative expenses</t>
  </si>
  <si>
    <t>Selling and marketing expenses</t>
  </si>
  <si>
    <t>Finance costs</t>
  </si>
  <si>
    <t>Profit Before Tax</t>
  </si>
  <si>
    <t>Income tax expenses</t>
  </si>
  <si>
    <t>Profit For The Period</t>
  </si>
  <si>
    <t>Attributable to:</t>
  </si>
  <si>
    <t xml:space="preserve">     Equity holder of the parent</t>
  </si>
  <si>
    <t xml:space="preserve">     Minority interest</t>
  </si>
  <si>
    <t>Earnings per share attributable</t>
  </si>
  <si>
    <t xml:space="preserve">     to equity holders of the parent:</t>
  </si>
  <si>
    <t>Basic, for profit for the period (sen)</t>
  </si>
  <si>
    <t>Diluted, for profit for the period (sen)</t>
  </si>
  <si>
    <t>AND ITS SUBSIDIARY COMPANY</t>
  </si>
  <si>
    <t>FOR THE QUARTER ENDED 30 JUNE 2006</t>
  </si>
  <si>
    <t>6 months</t>
  </si>
  <si>
    <t>ended 30 June</t>
  </si>
  <si>
    <t>Net cash used in operating activities</t>
  </si>
  <si>
    <t>Net cash used in investing activities</t>
  </si>
  <si>
    <t>Net cash generated from financing activities</t>
  </si>
  <si>
    <t>Net increase in cash and cash equivalents</t>
  </si>
  <si>
    <t>Effect of exchange rate changes</t>
  </si>
  <si>
    <t>Cash and cash equivalents at beginning of financial period</t>
  </si>
  <si>
    <t>Cash and cash equivalents at end of financial period</t>
  </si>
  <si>
    <t>Cash and cash equivalents at end of financial period comprise the following:</t>
  </si>
  <si>
    <t xml:space="preserve">As at </t>
  </si>
  <si>
    <t>As at</t>
  </si>
  <si>
    <t>30 June 2006</t>
  </si>
  <si>
    <t>30 June 2005</t>
  </si>
  <si>
    <t>Bank overdrafts (included within short term borrowings in Note 25)</t>
  </si>
  <si>
    <t>CONDENSED CONSOLIDATED STATEMENTS OF CHANGES IN EQUITY</t>
  </si>
  <si>
    <t>Minority</t>
  </si>
  <si>
    <t xml:space="preserve">Total </t>
  </si>
  <si>
    <t>&lt;----------------------------------Attributable to Equity Holders of the Parent--------------------------------&gt;</t>
  </si>
  <si>
    <t>Interest</t>
  </si>
  <si>
    <t>Equity</t>
  </si>
  <si>
    <t>&lt;-----------------------Non-Distributable----------------------&gt;</t>
  </si>
  <si>
    <t>Distributable</t>
  </si>
  <si>
    <t xml:space="preserve">Share   </t>
  </si>
  <si>
    <t>Share</t>
  </si>
  <si>
    <t>Treasury</t>
  </si>
  <si>
    <t>Other</t>
  </si>
  <si>
    <t>Held for</t>
  </si>
  <si>
    <t xml:space="preserve">Retained </t>
  </si>
  <si>
    <t>Capital</t>
  </si>
  <si>
    <t>Premium</t>
  </si>
  <si>
    <t>Shares</t>
  </si>
  <si>
    <t>Reserves</t>
  </si>
  <si>
    <t>Sale</t>
  </si>
  <si>
    <t>Earnings</t>
  </si>
  <si>
    <t>Total</t>
  </si>
  <si>
    <t>(RM'000)</t>
  </si>
  <si>
    <t>At 1 January 2005</t>
  </si>
  <si>
    <t>Foreign currency translation</t>
  </si>
  <si>
    <t>Profit for the period</t>
  </si>
  <si>
    <t>Total recognised income and expense for the period</t>
  </si>
  <si>
    <t>Issue of ordinary shares pursuant to ESOS</t>
  </si>
  <si>
    <t>Payment of dividend</t>
  </si>
  <si>
    <t>Purchase of treasury shares</t>
  </si>
  <si>
    <t>At 30 June 2005</t>
  </si>
  <si>
    <t>At 1 January 2006</t>
  </si>
  <si>
    <t>At 30 June 2006</t>
  </si>
  <si>
    <t xml:space="preserve">(The Condensed Consolidated Statements of Changes in Equity should be read in conjunction with the </t>
  </si>
  <si>
    <t>Annual Financial Report for the year ended 31st December 2005)</t>
  </si>
  <si>
    <t>CONDENSED CONSOLIDATED CASH FLOW STATEMENT</t>
  </si>
  <si>
    <t>Minority Interest's contribution of capital</t>
  </si>
</sst>
</file>

<file path=xl/styles.xml><?xml version="1.0" encoding="utf-8"?>
<styleSheet xmlns="http://schemas.openxmlformats.org/spreadsheetml/2006/main">
  <numFmts count="66">
    <numFmt numFmtId="5" formatCode="&quot;RM&quot;#,##0_);\(&quot;RM&quot;#,##0\)"/>
    <numFmt numFmtId="6" formatCode="&quot;RM&quot;#,##0_);[Red]\(&quot;RM&quot;#,##0\)"/>
    <numFmt numFmtId="7" formatCode="&quot;RM&quot;#,##0.00_);\(&quot;RM&quot;#,##0.00\)"/>
    <numFmt numFmtId="8" formatCode="&quot;RM&quot;#,##0.00_);[Red]\(&quot;RM&quot;#,##0.00\)"/>
    <numFmt numFmtId="42" formatCode="_(&quot;RM&quot;* #,##0_);_(&quot;RM&quot;* \(#,##0\);_(&quot;RM&quot;* &quot;-&quot;_);_(@_)"/>
    <numFmt numFmtId="41" formatCode="_(* #,##0_);_(* \(#,##0\);_(* &quot;-&quot;_);_(@_)"/>
    <numFmt numFmtId="44" formatCode="_(&quot;RM&quot;* #,##0.00_);_(&quot;RM&quot;* \(#,##0.00\);_(&quot;RM&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_-* #,##0_-;\-* #,##0_-;_-* &quot;-&quot;_-;_-@_-"/>
    <numFmt numFmtId="171" formatCode="_-* #,##0.00_-;\-* #,##0.00_-;_-* &quot;-&quot;??_-;_-@_-"/>
    <numFmt numFmtId="172" formatCode="_-&quot;£&quot;* #,##0_-;\-&quot;£&quot;* #,##0_-;_-&quot;£&quot;* &quot;-&quot;_-;_-@_-"/>
    <numFmt numFmtId="173" formatCode="_-&quot;£&quot;* #,##0.00_-;\-&quot;£&quot;* #,##0.00_-;_-&quot;£&quot;* &quot;-&quot;??_-;_-@_-"/>
    <numFmt numFmtId="174" formatCode="_-* #,##0_-;\-* #,##0_-;_-* &quot;-&quot;??_-;_-@_-"/>
    <numFmt numFmtId="175" formatCode="_(* #,##0_);\(* #,##0\);_(* &quot;-&quot;??_);_(@_)"/>
    <numFmt numFmtId="176" formatCode="_(* #,##0_);_(* \(#,##0\);_(* &quot;-&quot;??_);_(@_)"/>
    <numFmt numFmtId="177" formatCode="#,##0.0_);\(#,##0.0\)"/>
    <numFmt numFmtId="178" formatCode="0_);\(0\)"/>
    <numFmt numFmtId="179" formatCode="_(* #,##0.0000_);_(* \(#,##0.0000\);_(* &quot;-&quot;??_);_(@_)"/>
    <numFmt numFmtId="180" formatCode="#,##0.00000_);\(#,##0.00000\)"/>
    <numFmt numFmtId="181" formatCode="#,##0.000000_);\(#,##0.000000\)"/>
    <numFmt numFmtId="182" formatCode="_-* #,##0.000000_-;\-* #,##0.000000_-;_-* &quot;-&quot;??_-;_-@_-"/>
    <numFmt numFmtId="183" formatCode="_-* #,##0.0_-;\-* #,##0.0_-;_-* &quot;-&quot;??_-;_-@_-"/>
    <numFmt numFmtId="184" formatCode="#,##0.000_);\(#,##0.000\)"/>
    <numFmt numFmtId="185" formatCode="#,##0.0000_);\(#,##0.0000\)"/>
    <numFmt numFmtId="186" formatCode="#,##0.0000000_);\(#,##0.0000000\)"/>
    <numFmt numFmtId="187" formatCode="_(* #,##0.000000_);_(* \(#,##0.000000\);_(* &quot;-&quot;??????_);_(@_)"/>
    <numFmt numFmtId="188" formatCode="_(* #,##0.0000_);_(* \(#,##0.0000\);_(* &quot;-&quot;????_);_(@_)"/>
    <numFmt numFmtId="189" formatCode="_-* #,##0.000_-;\-* #,##0.000_-;_-* &quot;-&quot;??_-;_-@_-"/>
    <numFmt numFmtId="190" formatCode="_-* #,##0.0000_-;\-* #,##0.0000_-;_-* &quot;-&quot;??_-;_-@_-"/>
    <numFmt numFmtId="191" formatCode="_-* #,##0.00000_-;\-* #,##0.00000_-;_-* &quot;-&quot;??_-;_-@_-"/>
    <numFmt numFmtId="192" formatCode="&quot;US$&quot;#,##0_);\(&quot;US$&quot;#,##0\)"/>
    <numFmt numFmtId="193" formatCode="&quot;US$&quot;#,##0_);[Red]\(&quot;US$&quot;#,##0\)"/>
    <numFmt numFmtId="194" formatCode="&quot;US$&quot;#,##0.00_);\(&quot;US$&quot;#,##0.00\)"/>
    <numFmt numFmtId="195" formatCode="&quot;US$&quot;#,##0.00_);[Red]\(&quot;US$&quot;#,##0.00\)"/>
    <numFmt numFmtId="196" formatCode="\$#,##0_);\(\$#,##0\)"/>
    <numFmt numFmtId="197" formatCode="\$#,##0_);[Red]\(\$#,##0\)"/>
    <numFmt numFmtId="198" formatCode="\$#,##0.00_);\(\$#,##0.00\)"/>
    <numFmt numFmtId="199" formatCode="\$#,##0.00_);[Red]\(\$#,##0.00\)"/>
    <numFmt numFmtId="200" formatCode="&quot;£&quot;#,##0_);\(&quot;£&quot;#,##0\)"/>
    <numFmt numFmtId="201" formatCode="&quot;£&quot;#,##0_);[Red]\(&quot;£&quot;#,##0\)"/>
    <numFmt numFmtId="202" formatCode="&quot;£&quot;#,##0.00_);\(&quot;£&quot;#,##0.00\)"/>
    <numFmt numFmtId="203" formatCode="&quot;£&quot;#,##0.00_);[Red]\(&quot;£&quot;#,##0.00\)"/>
    <numFmt numFmtId="204" formatCode="_(&quot;£&quot;* #,##0_);_(&quot;£&quot;* \(#,##0\);_(&quot;£&quot;* &quot;-&quot;_);_(@_)"/>
    <numFmt numFmtId="205" formatCode="_(&quot;£&quot;* #,##0.00_);_(&quot;£&quot;* \(#,##0.00\);_(&quot;£&quot;* &quot;-&quot;??_);_(@_)"/>
    <numFmt numFmtId="206" formatCode="_(* #,##0.000_);_(* \(#,##0.000\);_(* &quot;-&quot;??_);_(@_)"/>
    <numFmt numFmtId="207" formatCode="_(* #,##0.0_);_(* \(#,##0.0\);_(* &quot;-&quot;??_);_(@_)"/>
    <numFmt numFmtId="208" formatCode="&quot;Yes&quot;;&quot;Yes&quot;;&quot;No&quot;"/>
    <numFmt numFmtId="209" formatCode="&quot;True&quot;;&quot;True&quot;;&quot;False&quot;"/>
    <numFmt numFmtId="210" formatCode="&quot;On&quot;;&quot;On&quot;;&quot;Off&quot;"/>
    <numFmt numFmtId="211" formatCode="[$€-2]\ #,##0.00_);[Red]\([$€-2]\ #,##0.00\)"/>
    <numFmt numFmtId="212" formatCode="mmm/yyyy"/>
    <numFmt numFmtId="213" formatCode="m&quot;月&quot;d&quot;日&quot;"/>
    <numFmt numFmtId="214" formatCode="&quot;$&quot;#,##0;\-&quot;$&quot;#,##0"/>
    <numFmt numFmtId="215" formatCode="&quot;$&quot;#,##0;[Red]\-&quot;$&quot;#,##0"/>
    <numFmt numFmtId="216" formatCode="&quot;$&quot;#,##0.00;\-&quot;$&quot;#,##0.00"/>
    <numFmt numFmtId="217" formatCode="&quot;$&quot;#,##0.00;[Red]\-&quot;$&quot;#,##0.00"/>
    <numFmt numFmtId="218" formatCode="_-&quot;$&quot;* #,##0_-;\-&quot;$&quot;* #,##0_-;_-&quot;$&quot;* &quot;-&quot;_-;_-@_-"/>
    <numFmt numFmtId="219" formatCode="_-&quot;$&quot;* #,##0.00_-;\-&quot;$&quot;* #,##0.00_-;_-&quot;$&quot;* &quot;-&quot;??_-;_-@_-"/>
    <numFmt numFmtId="220" formatCode="_(* #,##0.00000_);_(* \(#,##0.00000\);_(* &quot;-&quot;??_);_(@_)"/>
    <numFmt numFmtId="221" formatCode="_(* #,##0.000000_);_(* \(#,##0.000000\);_(* &quot;-&quot;??_);_(@_)"/>
  </numFmts>
  <fonts count="10">
    <font>
      <sz val="10"/>
      <name val="Arial"/>
      <family val="0"/>
    </font>
    <font>
      <sz val="12"/>
      <name val="Times New Roman"/>
      <family val="1"/>
    </font>
    <font>
      <sz val="12"/>
      <name val="新細明體"/>
      <family val="1"/>
    </font>
    <font>
      <u val="single"/>
      <sz val="10"/>
      <color indexed="36"/>
      <name val="Arial"/>
      <family val="2"/>
    </font>
    <font>
      <u val="single"/>
      <sz val="10"/>
      <color indexed="12"/>
      <name val="Arial"/>
      <family val="2"/>
    </font>
    <font>
      <b/>
      <sz val="12"/>
      <name val="Times New Roman"/>
      <family val="1"/>
    </font>
    <font>
      <i/>
      <sz val="10"/>
      <name val="Times New Roman"/>
      <family val="1"/>
    </font>
    <font>
      <sz val="9"/>
      <name val="Tahoma"/>
      <family val="2"/>
    </font>
    <font>
      <b/>
      <sz val="9"/>
      <name val="Tahoma"/>
      <family val="2"/>
    </font>
    <font>
      <b/>
      <sz val="8"/>
      <name val="Arial"/>
      <family val="2"/>
    </font>
  </fonts>
  <fills count="2">
    <fill>
      <patternFill/>
    </fill>
    <fill>
      <patternFill patternType="gray125"/>
    </fill>
  </fills>
  <borders count="13">
    <border>
      <left/>
      <right/>
      <top/>
      <bottom/>
      <diagonal/>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style="thin"/>
      <bottom style="thin"/>
    </border>
    <border>
      <left>
        <color indexed="63"/>
      </left>
      <right>
        <color indexed="63"/>
      </right>
      <top style="thin"/>
      <bottom style="medium"/>
    </border>
    <border>
      <left>
        <color indexed="63"/>
      </left>
      <right>
        <color indexed="63"/>
      </right>
      <top>
        <color indexed="63"/>
      </top>
      <bottom style="double"/>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1" fontId="1"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2" fillId="0" borderId="0">
      <alignment/>
      <protection/>
    </xf>
    <xf numFmtId="0" fontId="2" fillId="0" borderId="0">
      <alignment/>
      <protection/>
    </xf>
    <xf numFmtId="0" fontId="2" fillId="0" borderId="0">
      <alignment/>
      <protection/>
    </xf>
    <xf numFmtId="9" fontId="0" fillId="0" borderId="0" applyFont="0" applyFill="0" applyBorder="0" applyAlignment="0" applyProtection="0"/>
  </cellStyleXfs>
  <cellXfs count="67">
    <xf numFmtId="0" fontId="0" fillId="0" borderId="0" xfId="0" applyAlignment="1">
      <alignment/>
    </xf>
    <xf numFmtId="0" fontId="1" fillId="0" borderId="0" xfId="23" applyFont="1" applyAlignment="1">
      <alignment horizontal="center"/>
      <protection/>
    </xf>
    <xf numFmtId="49" fontId="1" fillId="0" borderId="0" xfId="23" applyNumberFormat="1" applyFont="1" applyAlignment="1">
      <alignment horizontal="center"/>
      <protection/>
    </xf>
    <xf numFmtId="0" fontId="5" fillId="0" borderId="0" xfId="23" applyFont="1" applyAlignment="1">
      <alignment horizontal="center"/>
      <protection/>
    </xf>
    <xf numFmtId="16" fontId="5" fillId="0" borderId="0" xfId="23" applyNumberFormat="1" applyFont="1" applyAlignment="1">
      <alignment horizontal="center"/>
      <protection/>
    </xf>
    <xf numFmtId="16" fontId="1" fillId="0" borderId="0" xfId="23" applyNumberFormat="1" applyFont="1" applyAlignment="1" quotePrefix="1">
      <alignment horizontal="center"/>
      <protection/>
    </xf>
    <xf numFmtId="16" fontId="1" fillId="0" borderId="0" xfId="23" applyNumberFormat="1" applyFont="1" applyAlignment="1">
      <alignment horizontal="center"/>
      <protection/>
    </xf>
    <xf numFmtId="0" fontId="1" fillId="0" borderId="0" xfId="23" applyFont="1" applyAlignment="1" quotePrefix="1">
      <alignment horizontal="center"/>
      <protection/>
    </xf>
    <xf numFmtId="0" fontId="1" fillId="0" borderId="0" xfId="23" applyFont="1">
      <alignment/>
      <protection/>
    </xf>
    <xf numFmtId="0" fontId="1" fillId="0" borderId="0" xfId="23" applyFont="1" applyBorder="1" applyAlignment="1">
      <alignment horizontal="center"/>
      <protection/>
    </xf>
    <xf numFmtId="0" fontId="1" fillId="0" borderId="1" xfId="23" applyFont="1" applyBorder="1" applyAlignment="1">
      <alignment horizontal="center"/>
      <protection/>
    </xf>
    <xf numFmtId="37" fontId="1" fillId="0" borderId="2" xfId="17" applyNumberFormat="1" applyFont="1" applyBorder="1" applyAlignment="1">
      <alignment/>
    </xf>
    <xf numFmtId="37" fontId="1" fillId="0" borderId="3" xfId="17" applyNumberFormat="1" applyFont="1" applyBorder="1" applyAlignment="1">
      <alignment/>
    </xf>
    <xf numFmtId="0" fontId="1" fillId="0" borderId="0" xfId="24" applyFont="1" applyAlignment="1">
      <alignment horizontal="center"/>
      <protection/>
    </xf>
    <xf numFmtId="0" fontId="1" fillId="0" borderId="0" xfId="24" applyFont="1">
      <alignment/>
      <protection/>
    </xf>
    <xf numFmtId="0" fontId="1" fillId="0" borderId="1" xfId="24" applyFont="1" applyBorder="1" applyAlignment="1">
      <alignment horizontal="center"/>
      <protection/>
    </xf>
    <xf numFmtId="37" fontId="5" fillId="0" borderId="0" xfId="24" applyNumberFormat="1" applyFont="1">
      <alignment/>
      <protection/>
    </xf>
    <xf numFmtId="37" fontId="1" fillId="0" borderId="0" xfId="17" applyNumberFormat="1" applyFont="1" applyAlignment="1">
      <alignment/>
    </xf>
    <xf numFmtId="37" fontId="1" fillId="0" borderId="0" xfId="24" applyNumberFormat="1" applyFont="1">
      <alignment/>
      <protection/>
    </xf>
    <xf numFmtId="37" fontId="1" fillId="0" borderId="4" xfId="17" applyNumberFormat="1" applyFont="1" applyBorder="1" applyAlignment="1">
      <alignment/>
    </xf>
    <xf numFmtId="37" fontId="1" fillId="0" borderId="5" xfId="17" applyNumberFormat="1" applyFont="1" applyBorder="1" applyAlignment="1">
      <alignment/>
    </xf>
    <xf numFmtId="37" fontId="1" fillId="0" borderId="5" xfId="24" applyNumberFormat="1" applyFont="1" applyBorder="1">
      <alignment/>
      <protection/>
    </xf>
    <xf numFmtId="37" fontId="1" fillId="0" borderId="6" xfId="17" applyNumberFormat="1" applyFont="1" applyBorder="1" applyAlignment="1">
      <alignment/>
    </xf>
    <xf numFmtId="37" fontId="1" fillId="0" borderId="7" xfId="17" applyNumberFormat="1" applyFont="1" applyBorder="1" applyAlignment="1">
      <alignment/>
    </xf>
    <xf numFmtId="37" fontId="1" fillId="0" borderId="0" xfId="17" applyNumberFormat="1" applyFont="1" applyBorder="1" applyAlignment="1">
      <alignment/>
    </xf>
    <xf numFmtId="37" fontId="1" fillId="0" borderId="0" xfId="24" applyNumberFormat="1" applyFont="1" applyBorder="1">
      <alignment/>
      <protection/>
    </xf>
    <xf numFmtId="37" fontId="1" fillId="0" borderId="8" xfId="17" applyNumberFormat="1" applyFont="1" applyBorder="1" applyAlignment="1">
      <alignment/>
    </xf>
    <xf numFmtId="37" fontId="1" fillId="0" borderId="9" xfId="17" applyNumberFormat="1" applyFont="1" applyBorder="1" applyAlignment="1">
      <alignment/>
    </xf>
    <xf numFmtId="37" fontId="1" fillId="0" borderId="1" xfId="17" applyNumberFormat="1" applyFont="1" applyBorder="1" applyAlignment="1">
      <alignment/>
    </xf>
    <xf numFmtId="37" fontId="1" fillId="0" borderId="1" xfId="24" applyNumberFormat="1" applyFont="1" applyBorder="1">
      <alignment/>
      <protection/>
    </xf>
    <xf numFmtId="174" fontId="1" fillId="0" borderId="0" xfId="17" applyNumberFormat="1" applyFont="1" applyAlignment="1">
      <alignment/>
    </xf>
    <xf numFmtId="37" fontId="1" fillId="0" borderId="0" xfId="17" applyNumberFormat="1" applyFont="1" applyBorder="1" applyAlignment="1">
      <alignment horizontal="right"/>
    </xf>
    <xf numFmtId="37" fontId="1" fillId="0" borderId="3" xfId="17" applyNumberFormat="1" applyFont="1" applyBorder="1" applyAlignment="1">
      <alignment horizontal="right"/>
    </xf>
    <xf numFmtId="174" fontId="1" fillId="0" borderId="0" xfId="17" applyNumberFormat="1" applyFont="1" applyBorder="1" applyAlignment="1">
      <alignment/>
    </xf>
    <xf numFmtId="0" fontId="1" fillId="0" borderId="0" xfId="22" applyFont="1" applyAlignment="1">
      <alignment horizontal="centerContinuous"/>
      <protection/>
    </xf>
    <xf numFmtId="0" fontId="1" fillId="0" borderId="0" xfId="22" applyFont="1">
      <alignment/>
      <protection/>
    </xf>
    <xf numFmtId="49" fontId="1" fillId="0" borderId="0" xfId="22" applyNumberFormat="1" applyFont="1" applyAlignment="1">
      <alignment horizontal="centerContinuous"/>
      <protection/>
    </xf>
    <xf numFmtId="0" fontId="6" fillId="0" borderId="0" xfId="22" applyFont="1" applyAlignment="1">
      <alignment horizontal="centerContinuous"/>
      <protection/>
    </xf>
    <xf numFmtId="0" fontId="1" fillId="0" borderId="0" xfId="22" applyFont="1" applyAlignment="1">
      <alignment horizontal="center"/>
      <protection/>
    </xf>
    <xf numFmtId="16" fontId="1" fillId="0" borderId="0" xfId="22" applyNumberFormat="1" applyFont="1" applyAlignment="1" quotePrefix="1">
      <alignment horizontal="center"/>
      <protection/>
    </xf>
    <xf numFmtId="15" fontId="1" fillId="0" borderId="0" xfId="22" applyNumberFormat="1" applyFont="1" applyAlignment="1" quotePrefix="1">
      <alignment horizontal="center"/>
      <protection/>
    </xf>
    <xf numFmtId="15" fontId="1" fillId="0" borderId="0" xfId="22" applyNumberFormat="1" applyFont="1" applyAlignment="1">
      <alignment horizontal="center"/>
      <protection/>
    </xf>
    <xf numFmtId="37" fontId="1" fillId="0" borderId="0" xfId="17" applyNumberFormat="1" applyFont="1" applyAlignment="1">
      <alignment horizontal="center"/>
    </xf>
    <xf numFmtId="0" fontId="5" fillId="0" borderId="0" xfId="22" applyFont="1">
      <alignment/>
      <protection/>
    </xf>
    <xf numFmtId="37" fontId="1" fillId="0" borderId="10" xfId="17" applyNumberFormat="1" applyFont="1" applyBorder="1" applyAlignment="1">
      <alignment/>
    </xf>
    <xf numFmtId="37" fontId="1" fillId="0" borderId="11" xfId="17" applyNumberFormat="1" applyFont="1" applyBorder="1" applyAlignment="1">
      <alignment/>
    </xf>
    <xf numFmtId="0" fontId="5" fillId="0" borderId="1" xfId="23" applyFont="1" applyBorder="1" applyAlignment="1">
      <alignment horizontal="center"/>
      <protection/>
    </xf>
    <xf numFmtId="0" fontId="5" fillId="0" borderId="0" xfId="23" applyFont="1">
      <alignment/>
      <protection/>
    </xf>
    <xf numFmtId="37" fontId="1" fillId="0" borderId="0" xfId="23" applyNumberFormat="1" applyFont="1">
      <alignment/>
      <protection/>
    </xf>
    <xf numFmtId="171" fontId="1" fillId="0" borderId="12" xfId="17" applyFont="1" applyBorder="1" applyAlignment="1">
      <alignment/>
    </xf>
    <xf numFmtId="171" fontId="1" fillId="0" borderId="0" xfId="17" applyFont="1" applyAlignment="1">
      <alignment/>
    </xf>
    <xf numFmtId="0" fontId="1" fillId="0" borderId="0" xfId="23" applyFont="1" applyBorder="1">
      <alignment/>
      <protection/>
    </xf>
    <xf numFmtId="0" fontId="1" fillId="0" borderId="0" xfId="23" applyFont="1" applyAlignment="1">
      <alignment horizontal="centerContinuous"/>
      <protection/>
    </xf>
    <xf numFmtId="15" fontId="5" fillId="0" borderId="0" xfId="23" applyNumberFormat="1" applyFont="1" applyAlignment="1">
      <alignment horizontal="center"/>
      <protection/>
    </xf>
    <xf numFmtId="37" fontId="1" fillId="0" borderId="1" xfId="23" applyNumberFormat="1" applyFont="1" applyBorder="1">
      <alignment/>
      <protection/>
    </xf>
    <xf numFmtId="37" fontId="1" fillId="0" borderId="0" xfId="23" applyNumberFormat="1" applyFont="1" applyBorder="1">
      <alignment/>
      <protection/>
    </xf>
    <xf numFmtId="37" fontId="1" fillId="0" borderId="11" xfId="23" applyNumberFormat="1" applyFont="1" applyBorder="1">
      <alignment/>
      <protection/>
    </xf>
    <xf numFmtId="15" fontId="1" fillId="0" borderId="0" xfId="23" applyNumberFormat="1" applyFont="1" applyAlignment="1" quotePrefix="1">
      <alignment horizontal="center"/>
      <protection/>
    </xf>
    <xf numFmtId="174" fontId="1" fillId="0" borderId="11" xfId="17" applyNumberFormat="1" applyFont="1" applyBorder="1" applyAlignment="1">
      <alignment/>
    </xf>
    <xf numFmtId="0" fontId="5" fillId="0" borderId="0" xfId="22" applyFont="1" applyAlignment="1">
      <alignment horizontal="center"/>
      <protection/>
    </xf>
    <xf numFmtId="16" fontId="5" fillId="0" borderId="0" xfId="22" applyNumberFormat="1" applyFont="1" applyAlignment="1" quotePrefix="1">
      <alignment horizontal="center"/>
      <protection/>
    </xf>
    <xf numFmtId="15" fontId="5" fillId="0" borderId="0" xfId="22" applyNumberFormat="1" applyFont="1" applyAlignment="1" quotePrefix="1">
      <alignment horizontal="center"/>
      <protection/>
    </xf>
    <xf numFmtId="0" fontId="1" fillId="0" borderId="0" xfId="23" applyFont="1" applyAlignment="1">
      <alignment horizontal="center"/>
      <protection/>
    </xf>
    <xf numFmtId="0" fontId="1" fillId="0" borderId="0" xfId="23" applyFont="1" applyAlignment="1">
      <alignment horizontal="justify" vertical="top" wrapText="1"/>
      <protection/>
    </xf>
    <xf numFmtId="49" fontId="5" fillId="0" borderId="0" xfId="23" applyNumberFormat="1" applyFont="1" applyAlignment="1">
      <alignment horizontal="center"/>
      <protection/>
    </xf>
    <xf numFmtId="0" fontId="1" fillId="0" borderId="0" xfId="23" applyFont="1" applyBorder="1" applyAlignment="1">
      <alignment horizontal="center"/>
      <protection/>
    </xf>
    <xf numFmtId="0" fontId="1" fillId="0" borderId="0" xfId="24" applyFont="1" applyAlignment="1">
      <alignment horizontal="center"/>
      <protection/>
    </xf>
  </cellXfs>
  <cellStyles count="12">
    <cellStyle name="Normal" xfId="0"/>
    <cellStyle name="Comma" xfId="15"/>
    <cellStyle name="Comma [0]" xfId="16"/>
    <cellStyle name="Comma_Consol 0606" xfId="17"/>
    <cellStyle name="Currency" xfId="18"/>
    <cellStyle name="Currency [0]" xfId="19"/>
    <cellStyle name="Followed Hyperlink" xfId="20"/>
    <cellStyle name="Hyperlink" xfId="21"/>
    <cellStyle name="Normal_QtrpDec2005" xfId="22"/>
    <cellStyle name="Normal_QtrpJun2005" xfId="23"/>
    <cellStyle name="Normal_QtrpMar06"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WINDOWS\Temporary%20Internet%20Files\OLKD374\Consol%2006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BS"/>
      <sheetName val="CIS"/>
      <sheetName val="CCFS"/>
      <sheetName val="SCE"/>
      <sheetName val="CAPCOM"/>
      <sheetName val="WANScurrent"/>
      <sheetName val="WANScumm"/>
      <sheetName val="BS"/>
      <sheetName val="IS"/>
      <sheetName val="CFS"/>
      <sheetName val="Rate"/>
      <sheetName val="Adjustments"/>
      <sheetName val="DTax1"/>
      <sheetName val="DTax2"/>
      <sheetName val="Performance"/>
      <sheetName val="Mar 06"/>
      <sheetName val="defer tax"/>
      <sheetName val="AccDep"/>
      <sheetName val="tax comp."/>
      <sheetName val="Notes"/>
      <sheetName val="Cost"/>
    </sheetNames>
    <sheetDataSet>
      <sheetData sheetId="5">
        <row r="37">
          <cell r="F37">
            <v>12.970901233986435</v>
          </cell>
        </row>
        <row r="39">
          <cell r="F39">
            <v>12.970901233986435</v>
          </cell>
        </row>
      </sheetData>
      <sheetData sheetId="6">
        <row r="37">
          <cell r="F37">
            <v>19.080340994724942</v>
          </cell>
        </row>
        <row r="39">
          <cell r="F39">
            <v>19.080340994724942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60" zoomScaleNormal="60" workbookViewId="0" topLeftCell="A10">
      <selection activeCell="B14" sqref="B14"/>
    </sheetView>
  </sheetViews>
  <sheetFormatPr defaultColWidth="9.140625" defaultRowHeight="12.75"/>
  <cols>
    <col min="1" max="1" width="35.00390625" style="8" customWidth="1"/>
    <col min="2" max="2" width="19.57421875" style="8" customWidth="1"/>
    <col min="3" max="3" width="2.8515625" style="8" customWidth="1"/>
    <col min="4" max="4" width="19.57421875" style="8" customWidth="1"/>
    <col min="5" max="5" width="2.8515625" style="8" customWidth="1"/>
    <col min="6" max="6" width="19.57421875" style="8" customWidth="1"/>
    <col min="7" max="7" width="3.00390625" style="8" customWidth="1"/>
    <col min="8" max="8" width="20.57421875" style="8" customWidth="1"/>
    <col min="9" max="9" width="11.00390625" style="8" customWidth="1"/>
    <col min="10" max="16384" width="10.28125" style="8" customWidth="1"/>
  </cols>
  <sheetData>
    <row r="1" spans="1:8" ht="15.75">
      <c r="A1" s="62" t="s">
        <v>0</v>
      </c>
      <c r="B1" s="62"/>
      <c r="C1" s="62"/>
      <c r="D1" s="62"/>
      <c r="E1" s="62"/>
      <c r="F1" s="62"/>
      <c r="G1" s="62"/>
      <c r="H1" s="62"/>
    </row>
    <row r="2" spans="1:8" ht="15.75">
      <c r="A2" s="62" t="s">
        <v>1</v>
      </c>
      <c r="B2" s="62"/>
      <c r="C2" s="62"/>
      <c r="D2" s="62"/>
      <c r="E2" s="62"/>
      <c r="F2" s="62"/>
      <c r="G2" s="62"/>
      <c r="H2" s="62"/>
    </row>
    <row r="3" spans="1:8" ht="15.75">
      <c r="A3" s="62" t="s">
        <v>2</v>
      </c>
      <c r="B3" s="62"/>
      <c r="C3" s="62"/>
      <c r="D3" s="62"/>
      <c r="E3" s="62"/>
      <c r="F3" s="62"/>
      <c r="G3" s="62"/>
      <c r="H3" s="62"/>
    </row>
    <row r="4" spans="1:8" ht="15.75">
      <c r="A4" s="62" t="s">
        <v>3</v>
      </c>
      <c r="B4" s="62"/>
      <c r="C4" s="62"/>
      <c r="D4" s="62"/>
      <c r="E4" s="62"/>
      <c r="F4" s="62"/>
      <c r="G4" s="62"/>
      <c r="H4" s="62"/>
    </row>
    <row r="6" spans="1:8" ht="15.75">
      <c r="A6" s="62" t="s">
        <v>40</v>
      </c>
      <c r="B6" s="62"/>
      <c r="C6" s="62"/>
      <c r="D6" s="62"/>
      <c r="E6" s="62"/>
      <c r="F6" s="62"/>
      <c r="G6" s="62"/>
      <c r="H6" s="62"/>
    </row>
    <row r="7" spans="1:8" ht="15.75">
      <c r="A7" s="62" t="s">
        <v>41</v>
      </c>
      <c r="B7" s="62"/>
      <c r="C7" s="62"/>
      <c r="D7" s="62"/>
      <c r="E7" s="62"/>
      <c r="F7" s="62"/>
      <c r="G7" s="62"/>
      <c r="H7" s="62"/>
    </row>
    <row r="8" spans="1:8" ht="15.75">
      <c r="A8" s="62" t="s">
        <v>42</v>
      </c>
      <c r="B8" s="62"/>
      <c r="C8" s="62"/>
      <c r="D8" s="62"/>
      <c r="E8" s="62"/>
      <c r="F8" s="62"/>
      <c r="G8" s="62"/>
      <c r="H8" s="62"/>
    </row>
    <row r="9" spans="1:8" ht="15.75">
      <c r="A9" s="2"/>
      <c r="B9" s="2"/>
      <c r="C9" s="2"/>
      <c r="D9" s="2"/>
      <c r="E9" s="2"/>
      <c r="F9" s="2"/>
      <c r="G9" s="2"/>
      <c r="H9" s="2"/>
    </row>
    <row r="10" spans="1:8" ht="15.75">
      <c r="A10" s="2"/>
      <c r="B10" s="2"/>
      <c r="C10" s="2"/>
      <c r="D10" s="2"/>
      <c r="E10" s="2"/>
      <c r="F10" s="2"/>
      <c r="G10" s="2"/>
      <c r="H10" s="2"/>
    </row>
    <row r="11" spans="1:8" ht="15.75">
      <c r="A11" s="2"/>
      <c r="B11" s="64" t="s">
        <v>43</v>
      </c>
      <c r="C11" s="64"/>
      <c r="D11" s="64"/>
      <c r="E11" s="2"/>
      <c r="F11" s="64" t="s">
        <v>44</v>
      </c>
      <c r="G11" s="64"/>
      <c r="H11" s="64"/>
    </row>
    <row r="12" spans="2:8" ht="15.75">
      <c r="B12" s="3">
        <v>2006</v>
      </c>
      <c r="C12" s="1"/>
      <c r="D12" s="1">
        <v>2005</v>
      </c>
      <c r="F12" s="3">
        <v>2006</v>
      </c>
      <c r="G12" s="1"/>
      <c r="H12" s="1">
        <v>2005</v>
      </c>
    </row>
    <row r="13" spans="2:8" ht="15.75">
      <c r="B13" s="4" t="s">
        <v>45</v>
      </c>
      <c r="C13" s="5"/>
      <c r="D13" s="6" t="s">
        <v>45</v>
      </c>
      <c r="E13" s="1"/>
      <c r="F13" s="3" t="s">
        <v>46</v>
      </c>
      <c r="G13" s="7"/>
      <c r="H13" s="1" t="s">
        <v>46</v>
      </c>
    </row>
    <row r="14" spans="2:8" ht="15.75">
      <c r="B14" s="3" t="s">
        <v>47</v>
      </c>
      <c r="C14" s="1"/>
      <c r="D14" s="1" t="s">
        <v>48</v>
      </c>
      <c r="E14" s="1"/>
      <c r="F14" s="3" t="s">
        <v>47</v>
      </c>
      <c r="H14" s="1" t="s">
        <v>48</v>
      </c>
    </row>
    <row r="15" spans="2:8" ht="15.75">
      <c r="B15" s="46" t="s">
        <v>11</v>
      </c>
      <c r="C15" s="1"/>
      <c r="D15" s="10" t="s">
        <v>11</v>
      </c>
      <c r="E15" s="1"/>
      <c r="F15" s="46" t="s">
        <v>11</v>
      </c>
      <c r="H15" s="10" t="s">
        <v>11</v>
      </c>
    </row>
    <row r="17" spans="1:8" ht="15.75">
      <c r="A17" s="47" t="s">
        <v>49</v>
      </c>
      <c r="B17" s="17"/>
      <c r="C17" s="17"/>
      <c r="D17" s="17"/>
      <c r="E17" s="17"/>
      <c r="F17" s="17"/>
      <c r="G17" s="17"/>
      <c r="H17" s="17"/>
    </row>
    <row r="18" spans="1:9" ht="15.75">
      <c r="A18" s="8" t="s">
        <v>50</v>
      </c>
      <c r="B18" s="17">
        <v>63792</v>
      </c>
      <c r="C18" s="17"/>
      <c r="D18" s="17">
        <v>49437</v>
      </c>
      <c r="E18" s="17"/>
      <c r="F18" s="17">
        <f>+B18+47617</f>
        <v>111409</v>
      </c>
      <c r="G18" s="17"/>
      <c r="H18" s="17">
        <v>104116</v>
      </c>
      <c r="I18" s="48"/>
    </row>
    <row r="19" spans="1:9" ht="15.75">
      <c r="A19" s="8" t="s">
        <v>51</v>
      </c>
      <c r="B19" s="28">
        <v>-47935</v>
      </c>
      <c r="C19" s="17"/>
      <c r="D19" s="28">
        <v>-38071</v>
      </c>
      <c r="E19" s="17"/>
      <c r="F19" s="28">
        <f>+B19-39412</f>
        <v>-87347</v>
      </c>
      <c r="G19" s="17"/>
      <c r="H19" s="28">
        <v>-77951</v>
      </c>
      <c r="I19" s="48"/>
    </row>
    <row r="20" spans="1:9" ht="15.75">
      <c r="A20" s="47" t="s">
        <v>52</v>
      </c>
      <c r="B20" s="17">
        <f>SUM(B18:B19)</f>
        <v>15857</v>
      </c>
      <c r="C20" s="17"/>
      <c r="D20" s="17">
        <f>SUM(D18:D19)</f>
        <v>11366</v>
      </c>
      <c r="E20" s="17"/>
      <c r="F20" s="17">
        <f>SUM(F18:F19)</f>
        <v>24062</v>
      </c>
      <c r="G20" s="17"/>
      <c r="H20" s="17">
        <f>SUM(H18:H19)</f>
        <v>26165</v>
      </c>
      <c r="I20" s="48"/>
    </row>
    <row r="21" spans="2:9" ht="15.75">
      <c r="B21" s="17"/>
      <c r="C21" s="17"/>
      <c r="D21" s="17"/>
      <c r="E21" s="17"/>
      <c r="F21" s="17"/>
      <c r="G21" s="17"/>
      <c r="H21" s="17"/>
      <c r="I21" s="48"/>
    </row>
    <row r="22" spans="1:9" ht="15.75">
      <c r="A22" s="8" t="s">
        <v>53</v>
      </c>
      <c r="B22" s="17">
        <v>730</v>
      </c>
      <c r="C22" s="17"/>
      <c r="D22" s="17">
        <v>1309</v>
      </c>
      <c r="E22" s="17"/>
      <c r="F22" s="17">
        <f>+B22+450</f>
        <v>1180</v>
      </c>
      <c r="G22" s="17"/>
      <c r="H22" s="17">
        <v>2151</v>
      </c>
      <c r="I22" s="48"/>
    </row>
    <row r="23" spans="1:9" ht="15.75">
      <c r="A23" s="8" t="s">
        <v>54</v>
      </c>
      <c r="B23" s="17">
        <v>-702</v>
      </c>
      <c r="C23" s="17"/>
      <c r="D23" s="17">
        <v>-893</v>
      </c>
      <c r="E23" s="17"/>
      <c r="F23" s="17">
        <f>+B23-670</f>
        <v>-1372</v>
      </c>
      <c r="G23" s="17"/>
      <c r="H23" s="17">
        <f>-1673-106-38</f>
        <v>-1817</v>
      </c>
      <c r="I23" s="48"/>
    </row>
    <row r="24" spans="1:9" ht="15.75">
      <c r="A24" s="8" t="s">
        <v>55</v>
      </c>
      <c r="B24" s="17">
        <v>-899</v>
      </c>
      <c r="C24" s="17"/>
      <c r="D24" s="17">
        <f>-570-26-11</f>
        <v>-607</v>
      </c>
      <c r="E24" s="17"/>
      <c r="F24" s="17">
        <f>+B24-657</f>
        <v>-1556</v>
      </c>
      <c r="G24" s="17"/>
      <c r="H24" s="17">
        <v>-1111</v>
      </c>
      <c r="I24" s="48"/>
    </row>
    <row r="25" spans="1:9" ht="15.75">
      <c r="A25" s="8" t="s">
        <v>56</v>
      </c>
      <c r="B25" s="28">
        <v>-187</v>
      </c>
      <c r="C25" s="17"/>
      <c r="D25" s="28">
        <v>-351</v>
      </c>
      <c r="E25" s="17"/>
      <c r="F25" s="28">
        <f>+B25-67</f>
        <v>-254</v>
      </c>
      <c r="G25" s="17"/>
      <c r="H25" s="28">
        <v>-590</v>
      </c>
      <c r="I25" s="48"/>
    </row>
    <row r="26" spans="1:9" ht="15.75">
      <c r="A26" s="47" t="s">
        <v>57</v>
      </c>
      <c r="B26" s="17">
        <f>SUM(B20:B25)</f>
        <v>14799</v>
      </c>
      <c r="C26" s="17"/>
      <c r="D26" s="17">
        <f>SUM(D20:D25)</f>
        <v>10824</v>
      </c>
      <c r="E26" s="17"/>
      <c r="F26" s="17">
        <f>SUM(F20:F25)</f>
        <v>22060</v>
      </c>
      <c r="G26" s="17"/>
      <c r="H26" s="17">
        <f>SUM(H20:H25)</f>
        <v>24798</v>
      </c>
      <c r="I26" s="48"/>
    </row>
    <row r="27" spans="1:8" ht="15.75">
      <c r="A27" s="8" t="s">
        <v>58</v>
      </c>
      <c r="B27" s="17">
        <v>-3348</v>
      </c>
      <c r="C27" s="17"/>
      <c r="D27" s="17">
        <v>-3053</v>
      </c>
      <c r="E27" s="17"/>
      <c r="F27" s="17">
        <f>+B27-2086</f>
        <v>-5434</v>
      </c>
      <c r="G27" s="17"/>
      <c r="H27" s="17">
        <v>-6877</v>
      </c>
    </row>
    <row r="28" spans="1:8" ht="16.5" thickBot="1">
      <c r="A28" s="8" t="s">
        <v>59</v>
      </c>
      <c r="B28" s="12">
        <f>SUM(B26:B27)</f>
        <v>11451</v>
      </c>
      <c r="C28" s="17"/>
      <c r="D28" s="12">
        <f>SUM(D26:D27)</f>
        <v>7771</v>
      </c>
      <c r="E28" s="17"/>
      <c r="F28" s="12">
        <f>SUM(F26:F27)</f>
        <v>16626</v>
      </c>
      <c r="G28" s="17"/>
      <c r="H28" s="12">
        <f>SUM(H26:H27)</f>
        <v>17921</v>
      </c>
    </row>
    <row r="29" spans="2:8" ht="16.5" thickTop="1">
      <c r="B29" s="17"/>
      <c r="C29" s="17"/>
      <c r="D29" s="17"/>
      <c r="E29" s="17"/>
      <c r="F29" s="17"/>
      <c r="G29" s="17"/>
      <c r="H29" s="17"/>
    </row>
    <row r="30" spans="2:8" ht="15.75">
      <c r="B30" s="17"/>
      <c r="C30" s="17"/>
      <c r="D30" s="17"/>
      <c r="E30" s="17"/>
      <c r="F30" s="17"/>
      <c r="G30" s="17"/>
      <c r="H30" s="17"/>
    </row>
    <row r="31" spans="1:8" ht="15.75">
      <c r="A31" s="8" t="s">
        <v>60</v>
      </c>
      <c r="B31" s="17"/>
      <c r="C31" s="17"/>
      <c r="D31" s="17"/>
      <c r="E31" s="17"/>
      <c r="F31" s="17"/>
      <c r="G31" s="17"/>
      <c r="H31" s="17"/>
    </row>
    <row r="32" spans="1:8" ht="15.75">
      <c r="A32" s="8" t="s">
        <v>61</v>
      </c>
      <c r="B32" s="17">
        <f>+B34-B33</f>
        <v>11016</v>
      </c>
      <c r="C32" s="17"/>
      <c r="D32" s="17">
        <f>+D34-D33</f>
        <v>7777</v>
      </c>
      <c r="E32" s="17"/>
      <c r="F32" s="17">
        <f>+F34-F33</f>
        <v>16205</v>
      </c>
      <c r="G32" s="17"/>
      <c r="H32" s="17">
        <f>+H34-H33</f>
        <v>17940</v>
      </c>
    </row>
    <row r="33" spans="1:8" ht="15.75">
      <c r="A33" s="8" t="s">
        <v>62</v>
      </c>
      <c r="B33" s="17">
        <v>435</v>
      </c>
      <c r="C33" s="17"/>
      <c r="D33" s="17">
        <v>-6</v>
      </c>
      <c r="E33" s="17"/>
      <c r="F33" s="17">
        <v>421</v>
      </c>
      <c r="G33" s="17"/>
      <c r="H33" s="17">
        <v>-19</v>
      </c>
    </row>
    <row r="34" spans="2:8" ht="16.5" thickBot="1">
      <c r="B34" s="12">
        <f>+B28</f>
        <v>11451</v>
      </c>
      <c r="C34" s="17"/>
      <c r="D34" s="12">
        <f>+D28</f>
        <v>7771</v>
      </c>
      <c r="E34" s="17"/>
      <c r="F34" s="12">
        <f>+F28</f>
        <v>16626</v>
      </c>
      <c r="G34" s="17"/>
      <c r="H34" s="12">
        <f>+H28</f>
        <v>17921</v>
      </c>
    </row>
    <row r="35" spans="2:8" ht="16.5" thickTop="1">
      <c r="B35" s="17"/>
      <c r="C35" s="17"/>
      <c r="D35" s="17"/>
      <c r="E35" s="17"/>
      <c r="F35" s="17"/>
      <c r="G35" s="17"/>
      <c r="H35" s="17"/>
    </row>
    <row r="36" spans="2:8" ht="15.75">
      <c r="B36" s="17"/>
      <c r="C36" s="17"/>
      <c r="D36" s="17"/>
      <c r="E36" s="17"/>
      <c r="F36" s="17"/>
      <c r="G36" s="17"/>
      <c r="H36" s="17"/>
    </row>
    <row r="37" spans="1:8" ht="15.75">
      <c r="A37" s="8" t="s">
        <v>63</v>
      </c>
      <c r="B37" s="17"/>
      <c r="C37" s="17"/>
      <c r="D37" s="17"/>
      <c r="E37" s="17"/>
      <c r="F37" s="17"/>
      <c r="G37" s="17"/>
      <c r="H37" s="17"/>
    </row>
    <row r="38" spans="1:8" ht="15.75">
      <c r="A38" s="8" t="s">
        <v>64</v>
      </c>
      <c r="B38" s="17"/>
      <c r="C38" s="17"/>
      <c r="D38" s="17"/>
      <c r="E38" s="17"/>
      <c r="F38" s="17"/>
      <c r="G38" s="17"/>
      <c r="H38" s="17"/>
    </row>
    <row r="39" spans="2:8" ht="15.75">
      <c r="B39" s="17"/>
      <c r="C39" s="17"/>
      <c r="D39" s="17"/>
      <c r="E39" s="17"/>
      <c r="F39" s="17"/>
      <c r="G39" s="17"/>
      <c r="H39" s="17"/>
    </row>
    <row r="40" spans="1:8" ht="16.5" thickBot="1">
      <c r="A40" s="8" t="s">
        <v>65</v>
      </c>
      <c r="B40" s="49">
        <f>+'[1]WANScurrent'!F37</f>
        <v>12.970901233986435</v>
      </c>
      <c r="C40" s="50"/>
      <c r="D40" s="49">
        <v>9.25</v>
      </c>
      <c r="E40" s="50"/>
      <c r="F40" s="49">
        <f>+'[1]WANScumm'!F37</f>
        <v>19.080340994724942</v>
      </c>
      <c r="G40" s="50"/>
      <c r="H40" s="49">
        <v>21.47</v>
      </c>
    </row>
    <row r="41" spans="2:8" ht="16.5" thickTop="1">
      <c r="B41" s="17"/>
      <c r="C41" s="17"/>
      <c r="D41" s="17"/>
      <c r="E41" s="17"/>
      <c r="F41" s="17"/>
      <c r="G41" s="17"/>
      <c r="H41" s="17"/>
    </row>
    <row r="42" spans="1:8" ht="16.5" thickBot="1">
      <c r="A42" s="8" t="s">
        <v>66</v>
      </c>
      <c r="B42" s="49">
        <f>+'[1]WANScurrent'!F39</f>
        <v>12.970901233986435</v>
      </c>
      <c r="C42" s="50"/>
      <c r="D42" s="49">
        <v>9.17</v>
      </c>
      <c r="E42" s="50"/>
      <c r="F42" s="49">
        <f>+'[1]WANScumm'!F39</f>
        <v>19.080340994724942</v>
      </c>
      <c r="G42" s="50"/>
      <c r="H42" s="49">
        <v>21.28</v>
      </c>
    </row>
    <row r="43" spans="2:8" ht="16.5" thickTop="1">
      <c r="B43" s="17"/>
      <c r="C43" s="17"/>
      <c r="D43" s="17"/>
      <c r="E43" s="17"/>
      <c r="F43" s="17"/>
      <c r="G43" s="17"/>
      <c r="H43" s="17"/>
    </row>
    <row r="45" spans="1:8" ht="15.75">
      <c r="A45" s="63" t="s">
        <v>39</v>
      </c>
      <c r="B45" s="63"/>
      <c r="C45" s="63"/>
      <c r="D45" s="63"/>
      <c r="E45" s="63"/>
      <c r="F45" s="63"/>
      <c r="G45" s="63"/>
      <c r="H45" s="63"/>
    </row>
    <row r="46" spans="1:8" ht="15.75">
      <c r="A46" s="63"/>
      <c r="B46" s="63"/>
      <c r="C46" s="63"/>
      <c r="D46" s="63"/>
      <c r="E46" s="63"/>
      <c r="F46" s="63"/>
      <c r="G46" s="63"/>
      <c r="H46" s="63"/>
    </row>
    <row r="47" spans="1:8" ht="15.75">
      <c r="A47" s="63"/>
      <c r="B47" s="63"/>
      <c r="C47" s="63"/>
      <c r="D47" s="63"/>
      <c r="E47" s="63"/>
      <c r="F47" s="63"/>
      <c r="G47" s="63"/>
      <c r="H47" s="63"/>
    </row>
  </sheetData>
  <mergeCells count="10">
    <mergeCell ref="A45:H47"/>
    <mergeCell ref="A6:H6"/>
    <mergeCell ref="A7:H7"/>
    <mergeCell ref="A8:H8"/>
    <mergeCell ref="B11:D11"/>
    <mergeCell ref="F11:H11"/>
    <mergeCell ref="A1:H1"/>
    <mergeCell ref="A2:H2"/>
    <mergeCell ref="A3:H3"/>
    <mergeCell ref="A4:H4"/>
  </mergeCells>
  <printOptions horizontalCentered="1"/>
  <pageMargins left="0.5" right="0.5" top="1" bottom="0.5" header="0.118110236220472" footer="0"/>
  <pageSetup fitToHeight="1" fitToWidth="1" horizontalDpi="180" verticalDpi="180" orientation="portrait" paperSize="9" scale="76" r:id="rId1"/>
  <headerFooter alignWithMargins="0">
    <oddFooter>&amp;C&amp;"Times New Roman,標準"1</oddFooter>
  </headerFooter>
</worksheet>
</file>

<file path=xl/worksheets/sheet2.xml><?xml version="1.0" encoding="utf-8"?>
<worksheet xmlns="http://schemas.openxmlformats.org/spreadsheetml/2006/main" xmlns:r="http://schemas.openxmlformats.org/officeDocument/2006/relationships">
  <dimension ref="A1:E55"/>
  <sheetViews>
    <sheetView view="pageBreakPreview" zoomScale="75" zoomScaleSheetLayoutView="75" workbookViewId="0" topLeftCell="A7">
      <selection activeCell="B10" sqref="B10"/>
    </sheetView>
  </sheetViews>
  <sheetFormatPr defaultColWidth="9.140625" defaultRowHeight="12.75"/>
  <cols>
    <col min="1" max="1" width="3.8515625" style="35" customWidth="1"/>
    <col min="2" max="2" width="53.28125" style="35" customWidth="1"/>
    <col min="3" max="3" width="19.57421875" style="35" customWidth="1"/>
    <col min="4" max="4" width="3.00390625" style="35" customWidth="1"/>
    <col min="5" max="5" width="19.57421875" style="35" customWidth="1"/>
    <col min="6" max="16384" width="10.28125" style="35" customWidth="1"/>
  </cols>
  <sheetData>
    <row r="1" spans="1:5" ht="15.75">
      <c r="A1" s="34" t="s">
        <v>0</v>
      </c>
      <c r="B1" s="34"/>
      <c r="C1" s="34"/>
      <c r="D1" s="34"/>
      <c r="E1" s="34"/>
    </row>
    <row r="2" spans="1:5" ht="15.75">
      <c r="A2" s="34" t="s">
        <v>1</v>
      </c>
      <c r="B2" s="34"/>
      <c r="C2" s="34"/>
      <c r="D2" s="34"/>
      <c r="E2" s="34"/>
    </row>
    <row r="3" spans="1:5" ht="15.75">
      <c r="A3" s="34" t="s">
        <v>2</v>
      </c>
      <c r="B3" s="34"/>
      <c r="C3" s="34"/>
      <c r="D3" s="34"/>
      <c r="E3" s="34"/>
    </row>
    <row r="4" spans="1:5" ht="15.75">
      <c r="A4" s="34" t="s">
        <v>3</v>
      </c>
      <c r="B4" s="34"/>
      <c r="C4" s="34"/>
      <c r="D4" s="34"/>
      <c r="E4" s="34"/>
    </row>
    <row r="6" spans="1:5" ht="15.75">
      <c r="A6" s="34" t="s">
        <v>4</v>
      </c>
      <c r="B6" s="34"/>
      <c r="C6" s="34"/>
      <c r="D6" s="34"/>
      <c r="E6" s="34"/>
    </row>
    <row r="7" spans="2:5" ht="15.75">
      <c r="B7" s="36"/>
      <c r="C7" s="34"/>
      <c r="D7" s="34"/>
      <c r="E7" s="34"/>
    </row>
    <row r="8" spans="2:5" ht="15.75">
      <c r="B8" s="37"/>
      <c r="C8" s="59" t="s">
        <v>5</v>
      </c>
      <c r="D8" s="38"/>
      <c r="E8" s="34" t="s">
        <v>6</v>
      </c>
    </row>
    <row r="9" spans="3:5" ht="15.75">
      <c r="C9" s="60" t="s">
        <v>7</v>
      </c>
      <c r="D9" s="38"/>
      <c r="E9" s="39" t="s">
        <v>8</v>
      </c>
    </row>
    <row r="10" spans="3:5" ht="15.75">
      <c r="C10" s="61" t="s">
        <v>9</v>
      </c>
      <c r="D10" s="41"/>
      <c r="E10" s="40" t="s">
        <v>10</v>
      </c>
    </row>
    <row r="11" spans="3:5" ht="15.75">
      <c r="C11" s="59" t="s">
        <v>11</v>
      </c>
      <c r="D11" s="38"/>
      <c r="E11" s="38" t="s">
        <v>11</v>
      </c>
    </row>
    <row r="12" spans="3:5" ht="15.75">
      <c r="C12" s="42"/>
      <c r="D12" s="42"/>
      <c r="E12" s="42"/>
    </row>
    <row r="13" spans="1:5" ht="15.75">
      <c r="A13" s="43" t="s">
        <v>12</v>
      </c>
      <c r="C13" s="17"/>
      <c r="D13" s="17"/>
      <c r="E13" s="17"/>
    </row>
    <row r="14" spans="1:5" ht="15.75">
      <c r="A14" s="43" t="s">
        <v>13</v>
      </c>
      <c r="C14" s="17"/>
      <c r="D14" s="17"/>
      <c r="E14" s="17"/>
    </row>
    <row r="15" spans="1:5" ht="15.75">
      <c r="A15" s="35" t="s">
        <v>14</v>
      </c>
      <c r="C15" s="17">
        <v>42676</v>
      </c>
      <c r="D15" s="17"/>
      <c r="E15" s="17">
        <v>40084</v>
      </c>
    </row>
    <row r="16" spans="3:5" ht="15.75">
      <c r="C16" s="44">
        <f>SUM(C15)</f>
        <v>42676</v>
      </c>
      <c r="D16" s="17"/>
      <c r="E16" s="44">
        <f>SUM(E15)</f>
        <v>40084</v>
      </c>
    </row>
    <row r="17" spans="1:5" ht="15.75">
      <c r="A17" s="43" t="s">
        <v>15</v>
      </c>
      <c r="C17" s="17"/>
      <c r="D17" s="17"/>
      <c r="E17" s="17"/>
    </row>
    <row r="18" spans="1:5" ht="15.75">
      <c r="A18" s="35" t="s">
        <v>16</v>
      </c>
      <c r="C18" s="17">
        <v>60197</v>
      </c>
      <c r="D18" s="17"/>
      <c r="E18" s="17">
        <v>55953</v>
      </c>
    </row>
    <row r="19" spans="1:5" ht="15.75">
      <c r="A19" s="35" t="s">
        <v>17</v>
      </c>
      <c r="C19" s="17">
        <f>25131-1002</f>
        <v>24129</v>
      </c>
      <c r="D19" s="17"/>
      <c r="E19" s="17">
        <v>22934</v>
      </c>
    </row>
    <row r="20" spans="1:5" ht="15.75">
      <c r="A20" s="35" t="s">
        <v>18</v>
      </c>
      <c r="C20" s="17">
        <v>1002</v>
      </c>
      <c r="D20" s="17"/>
      <c r="E20" s="17">
        <v>4077</v>
      </c>
    </row>
    <row r="21" spans="1:5" ht="15.75">
      <c r="A21" s="35" t="s">
        <v>19</v>
      </c>
      <c r="C21" s="17">
        <v>136109</v>
      </c>
      <c r="D21" s="17"/>
      <c r="E21" s="17">
        <v>91169</v>
      </c>
    </row>
    <row r="22" spans="3:5" ht="15.75">
      <c r="C22" s="44">
        <f>SUM(C18:C21)</f>
        <v>221437</v>
      </c>
      <c r="D22" s="17"/>
      <c r="E22" s="44">
        <f>SUM(E18:E21)</f>
        <v>174133</v>
      </c>
    </row>
    <row r="23" spans="1:5" ht="16.5" thickBot="1">
      <c r="A23" s="43" t="s">
        <v>20</v>
      </c>
      <c r="C23" s="45">
        <f>+C16+C22</f>
        <v>264113</v>
      </c>
      <c r="D23" s="17"/>
      <c r="E23" s="45">
        <f>+E16+E22</f>
        <v>214217</v>
      </c>
    </row>
    <row r="24" spans="3:5" ht="15.75">
      <c r="C24" s="17"/>
      <c r="D24" s="17"/>
      <c r="E24" s="17"/>
    </row>
    <row r="25" spans="3:5" ht="15.75">
      <c r="C25" s="17"/>
      <c r="D25" s="17"/>
      <c r="E25" s="17"/>
    </row>
    <row r="26" spans="1:5" ht="15.75">
      <c r="A26" s="43" t="s">
        <v>21</v>
      </c>
      <c r="C26" s="17"/>
      <c r="D26" s="17"/>
      <c r="E26" s="17"/>
    </row>
    <row r="27" spans="1:5" ht="15.75">
      <c r="A27" s="43" t="s">
        <v>22</v>
      </c>
      <c r="C27" s="17"/>
      <c r="D27" s="17"/>
      <c r="E27" s="17"/>
    </row>
    <row r="28" spans="1:5" ht="15.75">
      <c r="A28" s="35" t="s">
        <v>23</v>
      </c>
      <c r="C28" s="17">
        <v>84955</v>
      </c>
      <c r="D28" s="17"/>
      <c r="E28" s="17">
        <v>84881</v>
      </c>
    </row>
    <row r="29" spans="1:5" ht="15.75">
      <c r="A29" s="35" t="s">
        <v>24</v>
      </c>
      <c r="C29" s="17">
        <v>13463</v>
      </c>
      <c r="D29" s="17"/>
      <c r="E29" s="17">
        <v>13398</v>
      </c>
    </row>
    <row r="30" spans="1:5" ht="15.75">
      <c r="A30" s="35" t="s">
        <v>25</v>
      </c>
      <c r="C30" s="17">
        <v>-19</v>
      </c>
      <c r="D30" s="17"/>
      <c r="E30" s="17">
        <v>-19</v>
      </c>
    </row>
    <row r="31" spans="1:5" ht="15.75">
      <c r="A31" s="35" t="s">
        <v>26</v>
      </c>
      <c r="C31" s="17">
        <v>-314</v>
      </c>
      <c r="D31" s="17"/>
      <c r="E31" s="17">
        <v>-732</v>
      </c>
    </row>
    <row r="32" spans="1:5" ht="15.75">
      <c r="A32" s="35" t="s">
        <v>27</v>
      </c>
      <c r="C32" s="28">
        <v>99770</v>
      </c>
      <c r="D32" s="17"/>
      <c r="E32" s="28">
        <v>90361</v>
      </c>
    </row>
    <row r="33" spans="3:5" ht="15.75">
      <c r="C33" s="17">
        <f>SUM(C28:C32)</f>
        <v>197855</v>
      </c>
      <c r="D33" s="17"/>
      <c r="E33" s="17">
        <f>SUM(E28:E32)</f>
        <v>187889</v>
      </c>
    </row>
    <row r="34" spans="1:5" ht="15.75">
      <c r="A34" s="43" t="s">
        <v>28</v>
      </c>
      <c r="C34" s="28">
        <v>10001</v>
      </c>
      <c r="D34" s="17"/>
      <c r="E34" s="28">
        <v>9174</v>
      </c>
    </row>
    <row r="35" spans="1:5" ht="15.75">
      <c r="A35" s="43" t="s">
        <v>29</v>
      </c>
      <c r="C35" s="44">
        <f>SUM(C33:C34)</f>
        <v>207856</v>
      </c>
      <c r="D35" s="17"/>
      <c r="E35" s="44">
        <f>SUM(E33:E34)</f>
        <v>197063</v>
      </c>
    </row>
    <row r="36" spans="3:5" ht="15.75">
      <c r="C36" s="17"/>
      <c r="D36" s="17"/>
      <c r="E36" s="17"/>
    </row>
    <row r="37" spans="3:5" ht="15.75">
      <c r="C37" s="17"/>
      <c r="D37" s="17"/>
      <c r="E37" s="17"/>
    </row>
    <row r="38" spans="1:5" ht="15.75">
      <c r="A38" s="43" t="s">
        <v>30</v>
      </c>
      <c r="C38" s="17"/>
      <c r="D38" s="17"/>
      <c r="E38" s="17"/>
    </row>
    <row r="39" spans="1:5" ht="15.75">
      <c r="A39" s="35" t="s">
        <v>31</v>
      </c>
      <c r="C39" s="17">
        <v>2874</v>
      </c>
      <c r="D39" s="17"/>
      <c r="E39" s="17">
        <v>2737</v>
      </c>
    </row>
    <row r="40" spans="3:5" ht="15.75">
      <c r="C40" s="44">
        <f>SUM(C39)</f>
        <v>2874</v>
      </c>
      <c r="D40" s="17"/>
      <c r="E40" s="44">
        <f>SUM(E39)</f>
        <v>2737</v>
      </c>
    </row>
    <row r="41" spans="3:5" ht="15.75">
      <c r="C41" s="17"/>
      <c r="D41" s="17"/>
      <c r="E41" s="17"/>
    </row>
    <row r="42" spans="3:5" ht="15.75">
      <c r="C42" s="17"/>
      <c r="D42" s="17"/>
      <c r="E42" s="17"/>
    </row>
    <row r="43" spans="1:5" ht="15.75">
      <c r="A43" s="43" t="s">
        <v>32</v>
      </c>
      <c r="C43" s="17"/>
      <c r="D43" s="17"/>
      <c r="E43" s="17"/>
    </row>
    <row r="44" spans="1:5" ht="15.75">
      <c r="A44" s="35" t="s">
        <v>33</v>
      </c>
      <c r="C44" s="17">
        <v>15878</v>
      </c>
      <c r="D44" s="17"/>
      <c r="E44" s="17">
        <v>3644</v>
      </c>
    </row>
    <row r="45" spans="1:5" ht="15.75">
      <c r="A45" s="35" t="s">
        <v>34</v>
      </c>
      <c r="C45" s="17">
        <f>34351-355</f>
        <v>33996</v>
      </c>
      <c r="D45" s="17"/>
      <c r="E45" s="17">
        <v>2518</v>
      </c>
    </row>
    <row r="46" spans="1:5" ht="15.75">
      <c r="A46" s="35" t="s">
        <v>35</v>
      </c>
      <c r="C46" s="17">
        <v>355</v>
      </c>
      <c r="D46" s="17"/>
      <c r="E46" s="17">
        <v>5877</v>
      </c>
    </row>
    <row r="47" spans="1:5" ht="15.75">
      <c r="A47" s="35" t="s">
        <v>36</v>
      </c>
      <c r="C47" s="17">
        <v>3154</v>
      </c>
      <c r="D47" s="17"/>
      <c r="E47" s="17">
        <v>2378</v>
      </c>
    </row>
    <row r="48" spans="1:5" ht="15.75">
      <c r="A48" s="43" t="s">
        <v>37</v>
      </c>
      <c r="C48" s="44">
        <f>SUM(C44:C47)</f>
        <v>53383</v>
      </c>
      <c r="D48" s="17"/>
      <c r="E48" s="44">
        <f>SUM(E44:E47)</f>
        <v>14417</v>
      </c>
    </row>
    <row r="49" spans="1:5" ht="15.75">
      <c r="A49" s="43" t="s">
        <v>38</v>
      </c>
      <c r="C49" s="44">
        <f>+C35+C40+C48</f>
        <v>264113</v>
      </c>
      <c r="D49" s="17"/>
      <c r="E49" s="44">
        <f>+E35+E40+E48</f>
        <v>214217</v>
      </c>
    </row>
    <row r="50" spans="3:5" ht="15.75">
      <c r="C50" s="17"/>
      <c r="D50" s="17"/>
      <c r="E50" s="17"/>
    </row>
    <row r="51" spans="3:5" ht="15.75">
      <c r="C51" s="17"/>
      <c r="D51" s="17"/>
      <c r="E51" s="17"/>
    </row>
    <row r="52" spans="3:5" ht="15.75">
      <c r="C52" s="17"/>
      <c r="D52" s="17"/>
      <c r="E52" s="17"/>
    </row>
    <row r="53" spans="1:5" ht="15.75">
      <c r="A53" s="63" t="s">
        <v>39</v>
      </c>
      <c r="B53" s="63"/>
      <c r="C53" s="63"/>
      <c r="D53" s="63"/>
      <c r="E53" s="63"/>
    </row>
    <row r="54" spans="1:5" ht="15.75">
      <c r="A54" s="63"/>
      <c r="B54" s="63"/>
      <c r="C54" s="63"/>
      <c r="D54" s="63"/>
      <c r="E54" s="63"/>
    </row>
    <row r="55" spans="1:5" ht="15.75">
      <c r="A55" s="63"/>
      <c r="B55" s="63"/>
      <c r="C55" s="63"/>
      <c r="D55" s="63"/>
      <c r="E55" s="63"/>
    </row>
  </sheetData>
  <mergeCells count="1">
    <mergeCell ref="A53:E55"/>
  </mergeCells>
  <printOptions horizontalCentered="1"/>
  <pageMargins left="0.35433070866141736" right="0.35433070866141736" top="0.3937007874015748" bottom="0.3937007874015748" header="0.5118110236220472" footer="0.5118110236220472"/>
  <pageSetup horizontalDpi="180" verticalDpi="180" orientation="portrait" paperSize="9" scale="85" r:id="rId1"/>
  <headerFooter alignWithMargins="0">
    <oddFooter>&amp;C&amp;"Times New Roman,標準"2</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D43"/>
  <sheetViews>
    <sheetView workbookViewId="0" topLeftCell="A13">
      <selection activeCell="B14" sqref="B14"/>
    </sheetView>
  </sheetViews>
  <sheetFormatPr defaultColWidth="9.140625" defaultRowHeight="12.75"/>
  <cols>
    <col min="1" max="1" width="63.28125" style="8" customWidth="1"/>
    <col min="2" max="2" width="19.00390625" style="8" customWidth="1"/>
    <col min="3" max="3" width="2.28125" style="51" customWidth="1"/>
    <col min="4" max="4" width="19.00390625" style="8" customWidth="1"/>
    <col min="5" max="16384" width="10.28125" style="8" customWidth="1"/>
  </cols>
  <sheetData>
    <row r="1" spans="1:4" ht="15.75">
      <c r="A1" s="65" t="s">
        <v>0</v>
      </c>
      <c r="B1" s="65"/>
      <c r="C1" s="65"/>
      <c r="D1" s="65"/>
    </row>
    <row r="2" spans="1:4" ht="15.75">
      <c r="A2" s="65" t="s">
        <v>1</v>
      </c>
      <c r="B2" s="65"/>
      <c r="C2" s="65"/>
      <c r="D2" s="65"/>
    </row>
    <row r="3" spans="1:4" ht="15.75">
      <c r="A3" s="65" t="s">
        <v>2</v>
      </c>
      <c r="B3" s="65"/>
      <c r="C3" s="65"/>
      <c r="D3" s="65"/>
    </row>
    <row r="4" spans="1:4" ht="15.75">
      <c r="A4" s="65" t="s">
        <v>67</v>
      </c>
      <c r="B4" s="65"/>
      <c r="C4" s="65"/>
      <c r="D4" s="65"/>
    </row>
    <row r="6" spans="1:4" ht="15.75">
      <c r="A6" s="65" t="s">
        <v>118</v>
      </c>
      <c r="B6" s="65"/>
      <c r="C6" s="65"/>
      <c r="D6" s="65"/>
    </row>
    <row r="7" spans="1:4" ht="15.75">
      <c r="A7" s="65" t="s">
        <v>68</v>
      </c>
      <c r="B7" s="65"/>
      <c r="C7" s="65"/>
      <c r="D7" s="65"/>
    </row>
    <row r="8" spans="1:4" ht="15.75">
      <c r="A8" s="9"/>
      <c r="B8" s="9"/>
      <c r="C8" s="9"/>
      <c r="D8" s="9"/>
    </row>
    <row r="9" ht="15.75">
      <c r="B9" s="52"/>
    </row>
    <row r="10" spans="2:4" ht="15.75">
      <c r="B10" s="3">
        <v>2006</v>
      </c>
      <c r="D10" s="1">
        <v>2005</v>
      </c>
    </row>
    <row r="11" spans="2:4" ht="15.75">
      <c r="B11" s="4" t="s">
        <v>69</v>
      </c>
      <c r="D11" s="1" t="s">
        <v>69</v>
      </c>
    </row>
    <row r="12" spans="2:4" ht="15.75">
      <c r="B12" s="53" t="s">
        <v>70</v>
      </c>
      <c r="D12" s="1" t="s">
        <v>70</v>
      </c>
    </row>
    <row r="13" spans="2:4" ht="15.75">
      <c r="B13" s="46" t="s">
        <v>11</v>
      </c>
      <c r="D13" s="10" t="s">
        <v>11</v>
      </c>
    </row>
    <row r="15" spans="1:4" ht="15.75">
      <c r="A15" s="8" t="s">
        <v>71</v>
      </c>
      <c r="B15" s="48">
        <v>41525</v>
      </c>
      <c r="D15" s="30">
        <v>6205</v>
      </c>
    </row>
    <row r="16" ht="15.75">
      <c r="B16" s="48"/>
    </row>
    <row r="17" spans="1:4" ht="15.75">
      <c r="A17" s="8" t="s">
        <v>72</v>
      </c>
      <c r="B17" s="48">
        <v>-2213</v>
      </c>
      <c r="D17" s="17">
        <v>6289</v>
      </c>
    </row>
    <row r="18" ht="15.75">
      <c r="B18" s="48"/>
    </row>
    <row r="19" spans="1:4" ht="15.75">
      <c r="A19" s="8" t="s">
        <v>73</v>
      </c>
      <c r="B19" s="54">
        <v>5557</v>
      </c>
      <c r="D19" s="28">
        <v>-13769</v>
      </c>
    </row>
    <row r="20" ht="15.75">
      <c r="B20" s="48"/>
    </row>
    <row r="21" spans="1:4" ht="15.75">
      <c r="A21" s="8" t="s">
        <v>74</v>
      </c>
      <c r="B21" s="48">
        <f>SUM(B15:B19)</f>
        <v>44869</v>
      </c>
      <c r="C21" s="55"/>
      <c r="D21" s="48">
        <v>-1275</v>
      </c>
    </row>
    <row r="22" spans="2:4" ht="15.75">
      <c r="B22" s="48"/>
      <c r="C22" s="55"/>
      <c r="D22" s="48"/>
    </row>
    <row r="23" spans="1:4" ht="15.75">
      <c r="A23" s="8" t="s">
        <v>75</v>
      </c>
      <c r="B23" s="48">
        <v>71</v>
      </c>
      <c r="C23" s="55"/>
      <c r="D23" s="48">
        <v>0</v>
      </c>
    </row>
    <row r="24" spans="2:4" ht="15.75">
      <c r="B24" s="48"/>
      <c r="C24" s="55"/>
      <c r="D24" s="48"/>
    </row>
    <row r="25" spans="1:4" ht="15.75">
      <c r="A25" s="8" t="s">
        <v>76</v>
      </c>
      <c r="B25" s="55">
        <v>91169</v>
      </c>
      <c r="D25" s="30">
        <v>115596</v>
      </c>
    </row>
    <row r="26" spans="2:4" ht="15.75">
      <c r="B26" s="54"/>
      <c r="D26" s="30"/>
    </row>
    <row r="27" spans="1:4" ht="16.5" thickBot="1">
      <c r="A27" s="8" t="s">
        <v>77</v>
      </c>
      <c r="B27" s="56">
        <f>SUM(B21:B25)</f>
        <v>136109</v>
      </c>
      <c r="C27" s="55"/>
      <c r="D27" s="56">
        <v>114321</v>
      </c>
    </row>
    <row r="28" ht="15.75">
      <c r="B28" s="48"/>
    </row>
    <row r="29" ht="15.75">
      <c r="B29" s="48"/>
    </row>
    <row r="30" ht="15.75">
      <c r="A30" s="8" t="s">
        <v>78</v>
      </c>
    </row>
    <row r="32" spans="2:4" ht="15.75">
      <c r="B32" s="1" t="s">
        <v>79</v>
      </c>
      <c r="D32" s="1" t="s">
        <v>80</v>
      </c>
    </row>
    <row r="33" spans="2:4" ht="15.75">
      <c r="B33" s="57" t="s">
        <v>81</v>
      </c>
      <c r="D33" s="7" t="s">
        <v>82</v>
      </c>
    </row>
    <row r="34" spans="2:4" ht="15.75">
      <c r="B34" s="9" t="s">
        <v>11</v>
      </c>
      <c r="D34" s="9" t="s">
        <v>11</v>
      </c>
    </row>
    <row r="36" spans="1:4" ht="15.75">
      <c r="A36" s="8" t="s">
        <v>19</v>
      </c>
      <c r="B36" s="30">
        <f>+B27</f>
        <v>136109</v>
      </c>
      <c r="C36" s="33"/>
      <c r="D36" s="30">
        <f>+D27</f>
        <v>114321</v>
      </c>
    </row>
    <row r="37" spans="1:4" ht="15.75">
      <c r="A37" s="8" t="s">
        <v>83</v>
      </c>
      <c r="B37" s="30">
        <v>0</v>
      </c>
      <c r="C37" s="33"/>
      <c r="D37" s="30">
        <v>0</v>
      </c>
    </row>
    <row r="38" spans="2:4" ht="16.5" thickBot="1">
      <c r="B38" s="58">
        <f>SUM(B36:B37)</f>
        <v>136109</v>
      </c>
      <c r="C38" s="33"/>
      <c r="D38" s="58">
        <f>SUM(D36:D37)</f>
        <v>114321</v>
      </c>
    </row>
    <row r="41" spans="1:4" ht="15.75">
      <c r="A41" s="63" t="s">
        <v>39</v>
      </c>
      <c r="B41" s="63"/>
      <c r="C41" s="63"/>
      <c r="D41" s="63"/>
    </row>
    <row r="42" spans="1:4" ht="15.75">
      <c r="A42" s="63"/>
      <c r="B42" s="63"/>
      <c r="C42" s="63"/>
      <c r="D42" s="63"/>
    </row>
    <row r="43" spans="1:4" ht="15.75">
      <c r="A43" s="63"/>
      <c r="B43" s="63"/>
      <c r="C43" s="63"/>
      <c r="D43" s="63"/>
    </row>
  </sheetData>
  <mergeCells count="7">
    <mergeCell ref="A6:D6"/>
    <mergeCell ref="A7:D7"/>
    <mergeCell ref="A41:D43"/>
    <mergeCell ref="A1:D1"/>
    <mergeCell ref="A2:D2"/>
    <mergeCell ref="A3:D3"/>
    <mergeCell ref="A4:D4"/>
  </mergeCells>
  <printOptions horizontalCentered="1"/>
  <pageMargins left="0.75" right="0.75" top="1" bottom="0.75" header="0.511811023622047" footer="0.511811023622047"/>
  <pageSetup fitToHeight="1" fitToWidth="1" horizontalDpi="600" verticalDpi="600" orientation="portrait" paperSize="9" scale="85" r:id="rId1"/>
  <headerFooter alignWithMargins="0">
    <oddFooter>&amp;C&amp;"Times New Roman,標準"3</oddFooter>
  </headerFooter>
</worksheet>
</file>

<file path=xl/worksheets/sheet4.xml><?xml version="1.0" encoding="utf-8"?>
<worksheet xmlns="http://schemas.openxmlformats.org/spreadsheetml/2006/main" xmlns:r="http://schemas.openxmlformats.org/officeDocument/2006/relationships">
  <sheetPr codeName="Sheet41">
    <pageSetUpPr fitToPage="1"/>
  </sheetPr>
  <dimension ref="A1:R53"/>
  <sheetViews>
    <sheetView tabSelected="1" zoomScale="75" zoomScaleNormal="75" zoomScaleSheetLayoutView="75" workbookViewId="0" topLeftCell="A10">
      <selection activeCell="K18" sqref="K18"/>
    </sheetView>
  </sheetViews>
  <sheetFormatPr defaultColWidth="9.140625" defaultRowHeight="12.75"/>
  <cols>
    <col min="1" max="1" width="53.28125" style="14" customWidth="1"/>
    <col min="2" max="2" width="12.140625" style="14" customWidth="1"/>
    <col min="3" max="3" width="1.7109375" style="14" customWidth="1"/>
    <col min="4" max="4" width="12.140625" style="14" customWidth="1"/>
    <col min="5" max="5" width="1.7109375" style="14" customWidth="1"/>
    <col min="6" max="6" width="12.140625" style="14" customWidth="1"/>
    <col min="7" max="7" width="1.7109375" style="14" customWidth="1"/>
    <col min="8" max="8" width="12.140625" style="14" customWidth="1"/>
    <col min="9" max="9" width="1.7109375" style="14" customWidth="1"/>
    <col min="10" max="10" width="13.7109375" style="14" bestFit="1" customWidth="1"/>
    <col min="11" max="11" width="1.7109375" style="14" customWidth="1"/>
    <col min="12" max="12" width="13.7109375" style="14" bestFit="1" customWidth="1"/>
    <col min="13" max="13" width="1.7109375" style="14" customWidth="1"/>
    <col min="14" max="14" width="12.140625" style="14" customWidth="1"/>
    <col min="15" max="15" width="1.7109375" style="14" customWidth="1"/>
    <col min="16" max="16" width="12.140625" style="14" customWidth="1"/>
    <col min="17" max="17" width="1.7109375" style="14" customWidth="1"/>
    <col min="18" max="18" width="12.140625" style="14" customWidth="1"/>
    <col min="19" max="16384" width="10.28125" style="14" customWidth="1"/>
  </cols>
  <sheetData>
    <row r="1" spans="1:18" ht="15.75">
      <c r="A1" s="66" t="s">
        <v>0</v>
      </c>
      <c r="B1" s="66"/>
      <c r="C1" s="66"/>
      <c r="D1" s="66"/>
      <c r="E1" s="66"/>
      <c r="F1" s="66"/>
      <c r="G1" s="66"/>
      <c r="H1" s="66"/>
      <c r="I1" s="66"/>
      <c r="J1" s="66"/>
      <c r="K1" s="66"/>
      <c r="L1" s="66"/>
      <c r="M1" s="66"/>
      <c r="N1" s="66"/>
      <c r="O1" s="66"/>
      <c r="P1" s="66"/>
      <c r="Q1" s="66"/>
      <c r="R1" s="66"/>
    </row>
    <row r="2" spans="1:18" ht="15.75">
      <c r="A2" s="66" t="s">
        <v>1</v>
      </c>
      <c r="B2" s="66"/>
      <c r="C2" s="66"/>
      <c r="D2" s="66"/>
      <c r="E2" s="66"/>
      <c r="F2" s="66"/>
      <c r="G2" s="66"/>
      <c r="H2" s="66"/>
      <c r="I2" s="66"/>
      <c r="J2" s="66"/>
      <c r="K2" s="66"/>
      <c r="L2" s="66"/>
      <c r="M2" s="66"/>
      <c r="N2" s="66"/>
      <c r="O2" s="66"/>
      <c r="P2" s="66"/>
      <c r="Q2" s="66"/>
      <c r="R2" s="66"/>
    </row>
    <row r="3" spans="1:18" ht="15.75">
      <c r="A3" s="66" t="s">
        <v>2</v>
      </c>
      <c r="B3" s="66"/>
      <c r="C3" s="66"/>
      <c r="D3" s="66"/>
      <c r="E3" s="66"/>
      <c r="F3" s="66"/>
      <c r="G3" s="66"/>
      <c r="H3" s="66"/>
      <c r="I3" s="66"/>
      <c r="J3" s="66"/>
      <c r="K3" s="66"/>
      <c r="L3" s="66"/>
      <c r="M3" s="66"/>
      <c r="N3" s="66"/>
      <c r="O3" s="66"/>
      <c r="P3" s="66"/>
      <c r="Q3" s="66"/>
      <c r="R3" s="66"/>
    </row>
    <row r="4" spans="1:18" ht="15.75">
      <c r="A4" s="66" t="s">
        <v>67</v>
      </c>
      <c r="B4" s="66"/>
      <c r="C4" s="66"/>
      <c r="D4" s="66"/>
      <c r="E4" s="66"/>
      <c r="F4" s="66"/>
      <c r="G4" s="66"/>
      <c r="H4" s="66"/>
      <c r="I4" s="66"/>
      <c r="J4" s="66"/>
      <c r="K4" s="66"/>
      <c r="L4" s="66"/>
      <c r="M4" s="66"/>
      <c r="N4" s="66"/>
      <c r="O4" s="66"/>
      <c r="P4" s="66"/>
      <c r="Q4" s="66"/>
      <c r="R4" s="66"/>
    </row>
    <row r="5" ht="15.75"/>
    <row r="6" spans="1:18" ht="15.75">
      <c r="A6" s="66" t="s">
        <v>84</v>
      </c>
      <c r="B6" s="66"/>
      <c r="C6" s="66"/>
      <c r="D6" s="66"/>
      <c r="E6" s="66"/>
      <c r="F6" s="66"/>
      <c r="G6" s="66"/>
      <c r="H6" s="66"/>
      <c r="I6" s="66"/>
      <c r="J6" s="66"/>
      <c r="K6" s="66"/>
      <c r="L6" s="66"/>
      <c r="M6" s="66"/>
      <c r="N6" s="66"/>
      <c r="O6" s="66"/>
      <c r="P6" s="66"/>
      <c r="Q6" s="66"/>
      <c r="R6" s="66"/>
    </row>
    <row r="7" spans="1:18" ht="15.75">
      <c r="A7" s="66" t="s">
        <v>68</v>
      </c>
      <c r="B7" s="66"/>
      <c r="C7" s="66"/>
      <c r="D7" s="66"/>
      <c r="E7" s="66"/>
      <c r="F7" s="66"/>
      <c r="G7" s="66"/>
      <c r="H7" s="66"/>
      <c r="I7" s="66"/>
      <c r="J7" s="66"/>
      <c r="K7" s="66"/>
      <c r="L7" s="66"/>
      <c r="M7" s="66"/>
      <c r="N7" s="66"/>
      <c r="O7" s="66"/>
      <c r="P7" s="66"/>
      <c r="Q7" s="66"/>
      <c r="R7" s="66"/>
    </row>
    <row r="8" spans="1:12" ht="15.75">
      <c r="A8" s="13"/>
      <c r="B8" s="13"/>
      <c r="C8" s="13"/>
      <c r="D8" s="13"/>
      <c r="E8" s="13"/>
      <c r="F8" s="13"/>
      <c r="G8" s="13"/>
      <c r="H8" s="13"/>
      <c r="I8" s="13"/>
      <c r="J8" s="13"/>
      <c r="K8" s="13"/>
      <c r="L8" s="13"/>
    </row>
    <row r="9" spans="1:18" ht="15.75">
      <c r="A9" s="13"/>
      <c r="B9" s="13"/>
      <c r="C9" s="13"/>
      <c r="D9" s="13"/>
      <c r="E9" s="13"/>
      <c r="F9" s="13"/>
      <c r="G9" s="13"/>
      <c r="H9" s="13"/>
      <c r="I9" s="13"/>
      <c r="J9" s="13"/>
      <c r="K9" s="13"/>
      <c r="L9" s="13"/>
      <c r="P9" s="13" t="s">
        <v>85</v>
      </c>
      <c r="Q9" s="13"/>
      <c r="R9" s="13" t="s">
        <v>86</v>
      </c>
    </row>
    <row r="10" spans="1:18" ht="15.75">
      <c r="A10" s="13"/>
      <c r="B10" s="66" t="s">
        <v>87</v>
      </c>
      <c r="C10" s="66"/>
      <c r="D10" s="66"/>
      <c r="E10" s="66"/>
      <c r="F10" s="66"/>
      <c r="G10" s="66"/>
      <c r="H10" s="66"/>
      <c r="I10" s="66"/>
      <c r="J10" s="66"/>
      <c r="K10" s="66"/>
      <c r="L10" s="66"/>
      <c r="M10" s="66"/>
      <c r="N10" s="66"/>
      <c r="P10" s="13" t="s">
        <v>88</v>
      </c>
      <c r="Q10" s="13"/>
      <c r="R10" s="13" t="s">
        <v>89</v>
      </c>
    </row>
    <row r="11" spans="1:12" ht="15.75">
      <c r="A11" s="13"/>
      <c r="B11" s="13"/>
      <c r="C11" s="13"/>
      <c r="D11" s="66" t="s">
        <v>90</v>
      </c>
      <c r="E11" s="66"/>
      <c r="F11" s="66"/>
      <c r="G11" s="66"/>
      <c r="H11" s="66"/>
      <c r="I11" s="66"/>
      <c r="J11" s="66"/>
      <c r="K11" s="13"/>
      <c r="L11" s="13" t="s">
        <v>91</v>
      </c>
    </row>
    <row r="12" spans="1:12" ht="15.75">
      <c r="A12" s="13"/>
      <c r="B12" s="13" t="s">
        <v>92</v>
      </c>
      <c r="C12" s="13"/>
      <c r="D12" s="13" t="s">
        <v>93</v>
      </c>
      <c r="E12" s="13"/>
      <c r="F12" s="13" t="s">
        <v>94</v>
      </c>
      <c r="G12" s="13"/>
      <c r="H12" s="13" t="s">
        <v>95</v>
      </c>
      <c r="I12" s="13"/>
      <c r="J12" s="13" t="s">
        <v>96</v>
      </c>
      <c r="K12" s="13"/>
      <c r="L12" s="13" t="s">
        <v>97</v>
      </c>
    </row>
    <row r="13" spans="1:14" ht="15.75">
      <c r="A13" s="13"/>
      <c r="B13" s="15" t="s">
        <v>98</v>
      </c>
      <c r="C13" s="13"/>
      <c r="D13" s="15" t="s">
        <v>99</v>
      </c>
      <c r="E13" s="13"/>
      <c r="F13" s="15" t="s">
        <v>100</v>
      </c>
      <c r="G13" s="13"/>
      <c r="H13" s="15" t="s">
        <v>101</v>
      </c>
      <c r="I13" s="13"/>
      <c r="J13" s="15" t="s">
        <v>102</v>
      </c>
      <c r="K13" s="13"/>
      <c r="L13" s="15" t="s">
        <v>103</v>
      </c>
      <c r="N13" s="15" t="s">
        <v>104</v>
      </c>
    </row>
    <row r="14" spans="1:18" ht="15.75">
      <c r="A14" s="13"/>
      <c r="B14" s="13" t="s">
        <v>105</v>
      </c>
      <c r="C14" s="13"/>
      <c r="D14" s="13" t="s">
        <v>105</v>
      </c>
      <c r="E14" s="13"/>
      <c r="F14" s="13" t="s">
        <v>105</v>
      </c>
      <c r="G14" s="13"/>
      <c r="H14" s="13" t="s">
        <v>105</v>
      </c>
      <c r="I14" s="13"/>
      <c r="J14" s="13" t="s">
        <v>105</v>
      </c>
      <c r="K14" s="13"/>
      <c r="L14" s="13" t="s">
        <v>105</v>
      </c>
      <c r="N14" s="13" t="s">
        <v>105</v>
      </c>
      <c r="O14" s="13"/>
      <c r="P14" s="13" t="s">
        <v>105</v>
      </c>
      <c r="Q14" s="13"/>
      <c r="R14" s="13" t="s">
        <v>105</v>
      </c>
    </row>
    <row r="15" s="18" customFormat="1" ht="15.75"/>
    <row r="16" spans="1:18" s="18" customFormat="1" ht="15.75">
      <c r="A16" s="16" t="s">
        <v>114</v>
      </c>
      <c r="B16" s="17">
        <v>84881</v>
      </c>
      <c r="C16" s="17"/>
      <c r="D16" s="17">
        <v>13398</v>
      </c>
      <c r="E16" s="17"/>
      <c r="F16" s="31">
        <v>-19</v>
      </c>
      <c r="G16" s="31"/>
      <c r="H16" s="31">
        <v>-732</v>
      </c>
      <c r="I16" s="17"/>
      <c r="J16" s="17">
        <v>0</v>
      </c>
      <c r="K16" s="17"/>
      <c r="L16" s="17">
        <v>90361</v>
      </c>
      <c r="M16" s="17"/>
      <c r="N16" s="17">
        <f>SUM(B16:M16)</f>
        <v>187889</v>
      </c>
      <c r="O16" s="17"/>
      <c r="P16" s="17">
        <v>9174</v>
      </c>
      <c r="Q16" s="17"/>
      <c r="R16" s="17">
        <f>+P16+N16</f>
        <v>197063</v>
      </c>
    </row>
    <row r="17" spans="2:18" s="18" customFormat="1" ht="15.75">
      <c r="B17" s="17"/>
      <c r="C17" s="17"/>
      <c r="D17" s="17"/>
      <c r="E17" s="17"/>
      <c r="F17" s="17"/>
      <c r="G17" s="17"/>
      <c r="H17" s="17"/>
      <c r="I17" s="17"/>
      <c r="J17" s="17"/>
      <c r="K17" s="17"/>
      <c r="L17" s="17"/>
      <c r="M17" s="17"/>
      <c r="N17" s="17"/>
      <c r="O17" s="17"/>
      <c r="P17" s="17"/>
      <c r="Q17" s="17"/>
      <c r="R17" s="17"/>
    </row>
    <row r="18" spans="1:18" s="18" customFormat="1" ht="15.75">
      <c r="A18" s="18" t="s">
        <v>107</v>
      </c>
      <c r="B18" s="19">
        <v>0</v>
      </c>
      <c r="C18" s="20"/>
      <c r="D18" s="20">
        <v>0</v>
      </c>
      <c r="E18" s="20"/>
      <c r="F18" s="20">
        <v>0</v>
      </c>
      <c r="G18" s="20"/>
      <c r="H18" s="20">
        <v>418</v>
      </c>
      <c r="I18" s="20"/>
      <c r="J18" s="20">
        <v>0</v>
      </c>
      <c r="K18" s="20"/>
      <c r="L18" s="20">
        <v>0</v>
      </c>
      <c r="M18" s="21"/>
      <c r="N18" s="20">
        <f>SUM(B18:L18)</f>
        <v>418</v>
      </c>
      <c r="O18" s="21"/>
      <c r="P18" s="20">
        <v>406</v>
      </c>
      <c r="Q18" s="20"/>
      <c r="R18" s="22">
        <f>+P18+N18</f>
        <v>824</v>
      </c>
    </row>
    <row r="19" spans="2:18" s="18" customFormat="1" ht="15.75">
      <c r="B19" s="23"/>
      <c r="C19" s="24"/>
      <c r="D19" s="24"/>
      <c r="E19" s="24"/>
      <c r="F19" s="24"/>
      <c r="G19" s="24"/>
      <c r="H19" s="24"/>
      <c r="I19" s="24"/>
      <c r="J19" s="24"/>
      <c r="K19" s="24"/>
      <c r="L19" s="24"/>
      <c r="M19" s="25"/>
      <c r="N19" s="24"/>
      <c r="O19" s="25"/>
      <c r="P19" s="24"/>
      <c r="Q19" s="24"/>
      <c r="R19" s="26"/>
    </row>
    <row r="20" spans="1:18" s="18" customFormat="1" ht="15.75">
      <c r="A20" s="18" t="s">
        <v>108</v>
      </c>
      <c r="B20" s="23">
        <v>0</v>
      </c>
      <c r="C20" s="24"/>
      <c r="D20" s="24">
        <v>0</v>
      </c>
      <c r="E20" s="24"/>
      <c r="F20" s="24">
        <v>0</v>
      </c>
      <c r="G20" s="24"/>
      <c r="H20" s="24">
        <v>0</v>
      </c>
      <c r="I20" s="24"/>
      <c r="J20" s="24">
        <v>0</v>
      </c>
      <c r="K20" s="24"/>
      <c r="L20" s="24">
        <v>16205</v>
      </c>
      <c r="M20" s="25"/>
      <c r="N20" s="24">
        <f>SUM(B20:L20)</f>
        <v>16205</v>
      </c>
      <c r="O20" s="25"/>
      <c r="P20" s="31">
        <v>421</v>
      </c>
      <c r="Q20" s="24"/>
      <c r="R20" s="26">
        <f>+P20+N20</f>
        <v>16626</v>
      </c>
    </row>
    <row r="21" spans="2:18" s="18" customFormat="1" ht="15.75">
      <c r="B21" s="27"/>
      <c r="C21" s="28"/>
      <c r="D21" s="28"/>
      <c r="E21" s="28"/>
      <c r="F21" s="28"/>
      <c r="G21" s="28"/>
      <c r="H21" s="28"/>
      <c r="I21" s="28"/>
      <c r="J21" s="28"/>
      <c r="K21" s="28"/>
      <c r="L21" s="28"/>
      <c r="M21" s="29"/>
      <c r="N21" s="29"/>
      <c r="O21" s="29"/>
      <c r="P21" s="28"/>
      <c r="Q21" s="28"/>
      <c r="R21" s="11"/>
    </row>
    <row r="22" spans="1:18" s="18" customFormat="1" ht="15.75">
      <c r="A22" s="18" t="s">
        <v>109</v>
      </c>
      <c r="B22" s="17">
        <f>SUM(B18:B21)</f>
        <v>0</v>
      </c>
      <c r="C22" s="17"/>
      <c r="D22" s="17">
        <f>SUM(D18:D21)</f>
        <v>0</v>
      </c>
      <c r="E22" s="17"/>
      <c r="F22" s="17">
        <f>SUM(F18:F21)</f>
        <v>0</v>
      </c>
      <c r="G22" s="17"/>
      <c r="H22" s="17">
        <f>SUM(H18:H21)</f>
        <v>418</v>
      </c>
      <c r="I22" s="17"/>
      <c r="J22" s="17">
        <f>SUM(J18:J21)</f>
        <v>0</v>
      </c>
      <c r="K22" s="17"/>
      <c r="L22" s="17">
        <f>SUM(L18:L21)</f>
        <v>16205</v>
      </c>
      <c r="M22" s="17"/>
      <c r="N22" s="17">
        <f>SUM(N18:N21)</f>
        <v>16623</v>
      </c>
      <c r="O22" s="17"/>
      <c r="P22" s="17">
        <f>SUM(P18:P21)</f>
        <v>827</v>
      </c>
      <c r="Q22" s="17"/>
      <c r="R22" s="17">
        <f>SUM(R18:R21)</f>
        <v>17450</v>
      </c>
    </row>
    <row r="23" spans="2:18" s="18" customFormat="1" ht="15.75">
      <c r="B23" s="17"/>
      <c r="C23" s="17"/>
      <c r="D23" s="17"/>
      <c r="E23" s="17"/>
      <c r="F23" s="17"/>
      <c r="G23" s="17"/>
      <c r="H23" s="17"/>
      <c r="I23" s="17"/>
      <c r="J23" s="17"/>
      <c r="K23" s="17"/>
      <c r="L23" s="17"/>
      <c r="P23" s="17"/>
      <c r="Q23" s="17"/>
      <c r="R23" s="17"/>
    </row>
    <row r="24" spans="1:18" s="18" customFormat="1" ht="15.75">
      <c r="A24" s="18" t="s">
        <v>110</v>
      </c>
      <c r="B24" s="17">
        <v>74</v>
      </c>
      <c r="C24" s="17"/>
      <c r="D24" s="17">
        <v>65</v>
      </c>
      <c r="E24" s="17"/>
      <c r="F24" s="17">
        <v>0</v>
      </c>
      <c r="G24" s="17"/>
      <c r="H24" s="17">
        <v>0</v>
      </c>
      <c r="I24" s="17"/>
      <c r="J24" s="17">
        <v>0</v>
      </c>
      <c r="K24" s="17"/>
      <c r="L24" s="17">
        <v>0</v>
      </c>
      <c r="N24" s="18">
        <f>SUM(B24:L24)</f>
        <v>139</v>
      </c>
      <c r="P24" s="17">
        <v>0</v>
      </c>
      <c r="Q24" s="17"/>
      <c r="R24" s="17">
        <f>+P24+N24</f>
        <v>139</v>
      </c>
    </row>
    <row r="25" spans="2:18" s="18" customFormat="1" ht="15.75">
      <c r="B25" s="17"/>
      <c r="C25" s="17"/>
      <c r="D25" s="17"/>
      <c r="E25" s="17"/>
      <c r="F25" s="17"/>
      <c r="G25" s="17"/>
      <c r="H25" s="17"/>
      <c r="I25" s="17"/>
      <c r="J25" s="17"/>
      <c r="K25" s="17"/>
      <c r="L25" s="17"/>
      <c r="P25" s="17"/>
      <c r="Q25" s="17"/>
      <c r="R25" s="17"/>
    </row>
    <row r="26" spans="1:18" s="18" customFormat="1" ht="15.75">
      <c r="A26" s="18" t="s">
        <v>111</v>
      </c>
      <c r="B26" s="17">
        <v>0</v>
      </c>
      <c r="C26" s="17"/>
      <c r="D26" s="17">
        <v>0</v>
      </c>
      <c r="E26" s="17"/>
      <c r="F26" s="17">
        <v>0</v>
      </c>
      <c r="G26" s="17"/>
      <c r="H26" s="17">
        <v>0</v>
      </c>
      <c r="I26" s="17"/>
      <c r="J26" s="17">
        <v>0</v>
      </c>
      <c r="K26" s="17"/>
      <c r="L26" s="17">
        <v>-6796</v>
      </c>
      <c r="N26" s="18">
        <f>SUM(B26:L26)</f>
        <v>-6796</v>
      </c>
      <c r="P26" s="17">
        <v>0</v>
      </c>
      <c r="Q26" s="17"/>
      <c r="R26" s="17">
        <f>+P26+N26</f>
        <v>-6796</v>
      </c>
    </row>
    <row r="27" spans="2:18" s="18" customFormat="1" ht="15.75">
      <c r="B27" s="17"/>
      <c r="C27" s="17"/>
      <c r="D27" s="17"/>
      <c r="E27" s="17"/>
      <c r="F27" s="17"/>
      <c r="G27" s="17"/>
      <c r="H27" s="17"/>
      <c r="I27" s="17"/>
      <c r="J27" s="17"/>
      <c r="K27" s="17"/>
      <c r="L27" s="17"/>
      <c r="P27" s="17"/>
      <c r="Q27" s="17"/>
      <c r="R27" s="17"/>
    </row>
    <row r="28" spans="1:18" s="18" customFormat="1" ht="15.75">
      <c r="A28" s="18" t="s">
        <v>112</v>
      </c>
      <c r="B28" s="17">
        <v>0</v>
      </c>
      <c r="C28" s="17"/>
      <c r="D28" s="17">
        <v>0</v>
      </c>
      <c r="E28" s="17"/>
      <c r="F28" s="17">
        <v>0</v>
      </c>
      <c r="G28" s="17"/>
      <c r="H28" s="17">
        <v>0</v>
      </c>
      <c r="I28" s="17"/>
      <c r="J28" s="17">
        <v>0</v>
      </c>
      <c r="K28" s="17"/>
      <c r="L28" s="17">
        <v>0</v>
      </c>
      <c r="N28" s="18">
        <f>SUM(B28:L28)</f>
        <v>0</v>
      </c>
      <c r="P28" s="17">
        <v>0</v>
      </c>
      <c r="Q28" s="17"/>
      <c r="R28" s="17">
        <f>+P28+N28</f>
        <v>0</v>
      </c>
    </row>
    <row r="29" spans="2:18" s="18" customFormat="1" ht="15.75">
      <c r="B29" s="17"/>
      <c r="C29" s="17"/>
      <c r="D29" s="17"/>
      <c r="E29" s="17"/>
      <c r="F29" s="17"/>
      <c r="G29" s="17"/>
      <c r="H29" s="17"/>
      <c r="I29" s="17"/>
      <c r="J29" s="17"/>
      <c r="K29" s="17"/>
      <c r="L29" s="17"/>
      <c r="P29" s="17"/>
      <c r="Q29" s="24"/>
      <c r="R29" s="17"/>
    </row>
    <row r="30" spans="1:18" ht="16.5" thickBot="1">
      <c r="A30" s="16" t="s">
        <v>115</v>
      </c>
      <c r="B30" s="12">
        <f>SUM(B22:B29,B16)</f>
        <v>84955</v>
      </c>
      <c r="C30" s="24"/>
      <c r="D30" s="12">
        <f>SUM(D22:D29,D16)</f>
        <v>13463</v>
      </c>
      <c r="E30" s="24"/>
      <c r="F30" s="32">
        <f>SUM(F22:F29,F16)</f>
        <v>-19</v>
      </c>
      <c r="G30" s="31"/>
      <c r="H30" s="32">
        <f>SUM(H22:H29,H16)</f>
        <v>-314</v>
      </c>
      <c r="I30" s="24"/>
      <c r="J30" s="12">
        <f>SUM(J22:J29,J16)</f>
        <v>0</v>
      </c>
      <c r="K30" s="24"/>
      <c r="L30" s="12">
        <f>SUM(L22:L29,L16)</f>
        <v>99770</v>
      </c>
      <c r="M30" s="24"/>
      <c r="N30" s="12">
        <f>SUM(N22:N29,N16)</f>
        <v>197855</v>
      </c>
      <c r="O30" s="24"/>
      <c r="P30" s="12">
        <f>SUM(P22:P29,P16)</f>
        <v>10001</v>
      </c>
      <c r="Q30" s="24"/>
      <c r="R30" s="12">
        <f>SUM(R22:R29,R16)</f>
        <v>207856</v>
      </c>
    </row>
    <row r="31" spans="2:18" ht="16.5" thickTop="1">
      <c r="B31" s="30"/>
      <c r="C31" s="30"/>
      <c r="D31" s="30"/>
      <c r="E31" s="30"/>
      <c r="F31" s="30"/>
      <c r="G31" s="30"/>
      <c r="H31" s="30"/>
      <c r="I31" s="30"/>
      <c r="J31" s="30"/>
      <c r="K31" s="30"/>
      <c r="L31" s="30"/>
      <c r="P31" s="30"/>
      <c r="Q31" s="30"/>
      <c r="R31" s="30"/>
    </row>
    <row r="32" spans="2:18" ht="15.75">
      <c r="B32" s="30"/>
      <c r="C32" s="30"/>
      <c r="D32" s="30"/>
      <c r="E32" s="30"/>
      <c r="F32" s="30"/>
      <c r="G32" s="30"/>
      <c r="H32" s="30"/>
      <c r="I32" s="30"/>
      <c r="J32" s="30"/>
      <c r="K32" s="30"/>
      <c r="L32" s="30"/>
      <c r="P32" s="30"/>
      <c r="Q32" s="30"/>
      <c r="R32" s="30"/>
    </row>
    <row r="33" spans="1:18" s="18" customFormat="1" ht="15.75">
      <c r="A33" s="16" t="s">
        <v>106</v>
      </c>
      <c r="B33" s="17">
        <v>82830</v>
      </c>
      <c r="C33" s="17"/>
      <c r="D33" s="17">
        <v>11936</v>
      </c>
      <c r="E33" s="17"/>
      <c r="F33" s="17">
        <v>0</v>
      </c>
      <c r="G33" s="17"/>
      <c r="H33" s="17">
        <v>0</v>
      </c>
      <c r="I33" s="17"/>
      <c r="J33" s="17">
        <v>0</v>
      </c>
      <c r="K33" s="17"/>
      <c r="L33" s="17">
        <v>75942</v>
      </c>
      <c r="N33" s="18">
        <f>SUM(B33:L33)</f>
        <v>170708</v>
      </c>
      <c r="P33" s="17">
        <v>0</v>
      </c>
      <c r="Q33" s="17"/>
      <c r="R33" s="17">
        <f>+N33+P33</f>
        <v>170708</v>
      </c>
    </row>
    <row r="34" spans="2:18" s="18" customFormat="1" ht="15.75">
      <c r="B34" s="17"/>
      <c r="C34" s="17"/>
      <c r="D34" s="17"/>
      <c r="E34" s="17"/>
      <c r="F34" s="17"/>
      <c r="G34" s="17"/>
      <c r="H34" s="17"/>
      <c r="I34" s="17"/>
      <c r="J34" s="17"/>
      <c r="K34" s="17"/>
      <c r="L34" s="17"/>
      <c r="P34" s="17"/>
      <c r="Q34" s="17"/>
      <c r="R34" s="17"/>
    </row>
    <row r="35" spans="1:18" s="18" customFormat="1" ht="15.75">
      <c r="A35" s="18" t="s">
        <v>107</v>
      </c>
      <c r="B35" s="19">
        <v>0</v>
      </c>
      <c r="C35" s="20"/>
      <c r="D35" s="20">
        <v>0</v>
      </c>
      <c r="E35" s="20"/>
      <c r="F35" s="20">
        <v>0</v>
      </c>
      <c r="G35" s="20"/>
      <c r="H35" s="20">
        <v>0</v>
      </c>
      <c r="I35" s="20"/>
      <c r="J35" s="20">
        <v>0</v>
      </c>
      <c r="K35" s="20"/>
      <c r="L35" s="20">
        <v>0</v>
      </c>
      <c r="M35" s="21"/>
      <c r="N35" s="21">
        <f>SUM(B35:L35)</f>
        <v>0</v>
      </c>
      <c r="O35" s="21"/>
      <c r="P35" s="20">
        <v>0</v>
      </c>
      <c r="Q35" s="20"/>
      <c r="R35" s="22">
        <f>+N35+P35</f>
        <v>0</v>
      </c>
    </row>
    <row r="36" spans="2:18" s="18" customFormat="1" ht="15.75">
      <c r="B36" s="23"/>
      <c r="C36" s="24"/>
      <c r="D36" s="24"/>
      <c r="E36" s="24"/>
      <c r="F36" s="24"/>
      <c r="G36" s="24"/>
      <c r="H36" s="24"/>
      <c r="I36" s="24"/>
      <c r="J36" s="24"/>
      <c r="K36" s="24"/>
      <c r="L36" s="24"/>
      <c r="M36" s="25"/>
      <c r="N36" s="25"/>
      <c r="O36" s="25"/>
      <c r="P36" s="24"/>
      <c r="Q36" s="24"/>
      <c r="R36" s="26"/>
    </row>
    <row r="37" spans="1:18" s="18" customFormat="1" ht="15.75">
      <c r="A37" s="18" t="s">
        <v>108</v>
      </c>
      <c r="B37" s="23">
        <v>0</v>
      </c>
      <c r="C37" s="24"/>
      <c r="D37" s="24">
        <v>0</v>
      </c>
      <c r="E37" s="24"/>
      <c r="F37" s="24">
        <v>0</v>
      </c>
      <c r="G37" s="24"/>
      <c r="H37" s="24">
        <v>0</v>
      </c>
      <c r="I37" s="24"/>
      <c r="J37" s="24">
        <v>0</v>
      </c>
      <c r="K37" s="24"/>
      <c r="L37" s="24">
        <v>17940</v>
      </c>
      <c r="M37" s="25"/>
      <c r="N37" s="25">
        <f>SUM(B37:L37)</f>
        <v>17940</v>
      </c>
      <c r="O37" s="25"/>
      <c r="P37" s="24">
        <v>19</v>
      </c>
      <c r="Q37" s="24"/>
      <c r="R37" s="26">
        <f>+N37+P37</f>
        <v>17959</v>
      </c>
    </row>
    <row r="38" spans="2:18" s="18" customFormat="1" ht="15.75">
      <c r="B38" s="27"/>
      <c r="C38" s="28"/>
      <c r="D38" s="28"/>
      <c r="E38" s="28"/>
      <c r="F38" s="28"/>
      <c r="G38" s="28"/>
      <c r="H38" s="28"/>
      <c r="I38" s="28"/>
      <c r="J38" s="28"/>
      <c r="K38" s="28"/>
      <c r="L38" s="28"/>
      <c r="M38" s="29"/>
      <c r="N38" s="29"/>
      <c r="O38" s="29"/>
      <c r="P38" s="28"/>
      <c r="Q38" s="28"/>
      <c r="R38" s="11"/>
    </row>
    <row r="39" spans="1:18" s="18" customFormat="1" ht="15.75">
      <c r="A39" s="18" t="s">
        <v>109</v>
      </c>
      <c r="B39" s="17">
        <f>SUM(B35:B38)</f>
        <v>0</v>
      </c>
      <c r="C39" s="17"/>
      <c r="D39" s="17">
        <f>SUM(D35:D38)</f>
        <v>0</v>
      </c>
      <c r="E39" s="17"/>
      <c r="F39" s="17">
        <f>SUM(F35:F38)</f>
        <v>0</v>
      </c>
      <c r="G39" s="17"/>
      <c r="H39" s="17">
        <f>SUM(H35:H38)</f>
        <v>0</v>
      </c>
      <c r="I39" s="17"/>
      <c r="J39" s="17">
        <f>SUM(J35:J38)</f>
        <v>0</v>
      </c>
      <c r="K39" s="17"/>
      <c r="L39" s="17">
        <f>SUM(L35:L38)</f>
        <v>17940</v>
      </c>
      <c r="M39" s="17"/>
      <c r="N39" s="17">
        <f>SUM(N35:N38)</f>
        <v>17940</v>
      </c>
      <c r="O39" s="17"/>
      <c r="P39" s="17">
        <f>SUM(P35:P38)</f>
        <v>19</v>
      </c>
      <c r="Q39" s="17"/>
      <c r="R39" s="17">
        <f>SUM(R35:R38)</f>
        <v>17959</v>
      </c>
    </row>
    <row r="40" spans="2:18" s="18" customFormat="1" ht="15.75">
      <c r="B40" s="17"/>
      <c r="C40" s="17"/>
      <c r="D40" s="17"/>
      <c r="E40" s="17"/>
      <c r="F40" s="17"/>
      <c r="G40" s="17"/>
      <c r="H40" s="17"/>
      <c r="I40" s="17"/>
      <c r="J40" s="17"/>
      <c r="K40" s="17"/>
      <c r="L40" s="17"/>
      <c r="P40" s="17"/>
      <c r="Q40" s="17"/>
      <c r="R40" s="17"/>
    </row>
    <row r="41" spans="1:18" s="18" customFormat="1" ht="15.75">
      <c r="A41" s="18" t="s">
        <v>110</v>
      </c>
      <c r="B41" s="17">
        <v>1375</v>
      </c>
      <c r="C41" s="17"/>
      <c r="D41" s="17">
        <v>978</v>
      </c>
      <c r="E41" s="17"/>
      <c r="F41" s="17">
        <v>0</v>
      </c>
      <c r="G41" s="17"/>
      <c r="H41" s="17">
        <v>0</v>
      </c>
      <c r="I41" s="17"/>
      <c r="J41" s="17">
        <v>0</v>
      </c>
      <c r="K41" s="17"/>
      <c r="L41" s="17">
        <v>0</v>
      </c>
      <c r="N41" s="18">
        <f>SUM(B41:L41)</f>
        <v>2353</v>
      </c>
      <c r="P41" s="17">
        <v>0</v>
      </c>
      <c r="Q41" s="17"/>
      <c r="R41" s="17">
        <f>+P41+N41</f>
        <v>2353</v>
      </c>
    </row>
    <row r="42" spans="2:18" s="18" customFormat="1" ht="15.75">
      <c r="B42" s="17"/>
      <c r="C42" s="17"/>
      <c r="D42" s="17"/>
      <c r="E42" s="17"/>
      <c r="F42" s="17"/>
      <c r="G42" s="17"/>
      <c r="H42" s="17"/>
      <c r="I42" s="17"/>
      <c r="J42" s="17"/>
      <c r="K42" s="17"/>
      <c r="L42" s="17"/>
      <c r="P42" s="17"/>
      <c r="Q42" s="17"/>
      <c r="R42" s="17"/>
    </row>
    <row r="43" spans="1:18" s="18" customFormat="1" ht="15.75">
      <c r="A43" s="18" t="s">
        <v>111</v>
      </c>
      <c r="B43" s="17">
        <v>0</v>
      </c>
      <c r="C43" s="17"/>
      <c r="D43" s="17">
        <v>0</v>
      </c>
      <c r="E43" s="17"/>
      <c r="F43" s="17">
        <v>0</v>
      </c>
      <c r="G43" s="17"/>
      <c r="H43" s="17">
        <v>0</v>
      </c>
      <c r="I43" s="17"/>
      <c r="J43" s="17">
        <v>0</v>
      </c>
      <c r="K43" s="17"/>
      <c r="L43" s="17">
        <v>-9157</v>
      </c>
      <c r="N43" s="18">
        <f>SUM(B43:L43)</f>
        <v>-9157</v>
      </c>
      <c r="P43" s="17">
        <v>0</v>
      </c>
      <c r="Q43" s="17"/>
      <c r="R43" s="17">
        <f>+P43+N43</f>
        <v>-9157</v>
      </c>
    </row>
    <row r="44" spans="2:18" s="18" customFormat="1" ht="15.75">
      <c r="B44" s="17"/>
      <c r="C44" s="17"/>
      <c r="D44" s="17"/>
      <c r="E44" s="17"/>
      <c r="F44" s="17"/>
      <c r="G44" s="17"/>
      <c r="H44" s="17"/>
      <c r="I44" s="17"/>
      <c r="J44" s="17"/>
      <c r="K44" s="17"/>
      <c r="L44" s="17"/>
      <c r="P44" s="17"/>
      <c r="Q44" s="17"/>
      <c r="R44" s="17"/>
    </row>
    <row r="45" spans="1:18" s="18" customFormat="1" ht="15.75">
      <c r="A45" s="18" t="s">
        <v>112</v>
      </c>
      <c r="B45" s="17">
        <v>0</v>
      </c>
      <c r="C45" s="17"/>
      <c r="D45" s="17">
        <v>0</v>
      </c>
      <c r="E45" s="17"/>
      <c r="F45" s="17">
        <v>-19</v>
      </c>
      <c r="G45" s="17"/>
      <c r="H45" s="17">
        <v>0</v>
      </c>
      <c r="I45" s="17"/>
      <c r="J45" s="17">
        <v>0</v>
      </c>
      <c r="K45" s="17"/>
      <c r="L45" s="17">
        <v>0</v>
      </c>
      <c r="N45" s="18">
        <f>SUM(B45:L45)</f>
        <v>-19</v>
      </c>
      <c r="P45" s="17">
        <v>0</v>
      </c>
      <c r="Q45" s="17"/>
      <c r="R45" s="17">
        <f>+P45+N45</f>
        <v>-19</v>
      </c>
    </row>
    <row r="46" spans="2:18" s="18" customFormat="1" ht="15.75">
      <c r="B46" s="17"/>
      <c r="C46" s="17"/>
      <c r="D46" s="17"/>
      <c r="E46" s="17"/>
      <c r="F46" s="17"/>
      <c r="G46" s="17"/>
      <c r="H46" s="17"/>
      <c r="I46" s="17"/>
      <c r="J46" s="17"/>
      <c r="K46" s="17"/>
      <c r="L46" s="17"/>
      <c r="P46" s="17"/>
      <c r="Q46" s="17"/>
      <c r="R46" s="17"/>
    </row>
    <row r="47" spans="1:18" s="18" customFormat="1" ht="15.75">
      <c r="A47" s="18" t="s">
        <v>119</v>
      </c>
      <c r="B47" s="17">
        <v>0</v>
      </c>
      <c r="C47" s="17"/>
      <c r="D47" s="17">
        <v>0</v>
      </c>
      <c r="E47" s="17"/>
      <c r="F47" s="17">
        <v>0</v>
      </c>
      <c r="G47" s="17"/>
      <c r="H47" s="17">
        <v>0</v>
      </c>
      <c r="I47" s="17"/>
      <c r="J47" s="17">
        <v>0</v>
      </c>
      <c r="K47" s="17"/>
      <c r="L47" s="17">
        <v>0</v>
      </c>
      <c r="N47" s="18">
        <v>0</v>
      </c>
      <c r="P47" s="17">
        <v>8409</v>
      </c>
      <c r="Q47" s="17"/>
      <c r="R47" s="17">
        <f>+P47+N47</f>
        <v>8409</v>
      </c>
    </row>
    <row r="48" spans="2:18" s="18" customFormat="1" ht="15.75">
      <c r="B48" s="28"/>
      <c r="C48" s="17"/>
      <c r="D48" s="28"/>
      <c r="E48" s="17"/>
      <c r="F48" s="28"/>
      <c r="G48" s="17"/>
      <c r="H48" s="28"/>
      <c r="I48" s="17"/>
      <c r="J48" s="28"/>
      <c r="K48" s="17"/>
      <c r="L48" s="28"/>
      <c r="N48" s="29"/>
      <c r="P48" s="28"/>
      <c r="Q48" s="17"/>
      <c r="R48" s="28"/>
    </row>
    <row r="49" spans="1:18" s="18" customFormat="1" ht="16.5" thickBot="1">
      <c r="A49" s="16" t="s">
        <v>113</v>
      </c>
      <c r="B49" s="12">
        <f>SUM(B39:B48,B33)</f>
        <v>84205</v>
      </c>
      <c r="C49" s="17"/>
      <c r="D49" s="12">
        <f>SUM(D39:D48,D33)</f>
        <v>12914</v>
      </c>
      <c r="E49" s="17"/>
      <c r="F49" s="12">
        <f>SUM(F39:F48,F33)</f>
        <v>-19</v>
      </c>
      <c r="G49" s="17"/>
      <c r="H49" s="12">
        <f>SUM(H39:H48,H33)</f>
        <v>0</v>
      </c>
      <c r="I49" s="17"/>
      <c r="J49" s="12">
        <f>SUM(J39:J48,J33)</f>
        <v>0</v>
      </c>
      <c r="K49" s="17"/>
      <c r="L49" s="12">
        <f>SUM(L39:L48,L33)</f>
        <v>84725</v>
      </c>
      <c r="M49" s="17"/>
      <c r="N49" s="12">
        <f>SUM(N39:N48,N33)</f>
        <v>181825</v>
      </c>
      <c r="O49" s="17"/>
      <c r="P49" s="12">
        <f>SUM(P39:P48,P33)</f>
        <v>8428</v>
      </c>
      <c r="Q49" s="17"/>
      <c r="R49" s="12">
        <f>SUM(R39:R48,R33)</f>
        <v>190253</v>
      </c>
    </row>
    <row r="50" spans="2:18" ht="16.5" thickTop="1">
      <c r="B50" s="33"/>
      <c r="C50" s="33"/>
      <c r="D50" s="33"/>
      <c r="E50" s="33"/>
      <c r="F50" s="33"/>
      <c r="G50" s="33"/>
      <c r="H50" s="33"/>
      <c r="I50" s="33"/>
      <c r="J50" s="24"/>
      <c r="K50" s="33"/>
      <c r="L50" s="24"/>
      <c r="P50" s="30"/>
      <c r="Q50" s="30"/>
      <c r="R50" s="30"/>
    </row>
    <row r="51" spans="1:12" ht="15.75">
      <c r="A51" s="14" t="s">
        <v>116</v>
      </c>
      <c r="B51" s="30"/>
      <c r="C51" s="30"/>
      <c r="D51" s="30"/>
      <c r="E51" s="30"/>
      <c r="F51" s="30"/>
      <c r="G51" s="30"/>
      <c r="H51" s="30"/>
      <c r="I51" s="30"/>
      <c r="J51" s="30"/>
      <c r="K51" s="30"/>
      <c r="L51" s="30"/>
    </row>
    <row r="52" spans="1:12" ht="15.75">
      <c r="A52" s="14" t="s">
        <v>117</v>
      </c>
      <c r="B52" s="30"/>
      <c r="C52" s="30"/>
      <c r="D52" s="30"/>
      <c r="E52" s="30"/>
      <c r="F52" s="30"/>
      <c r="G52" s="30"/>
      <c r="H52" s="30"/>
      <c r="I52" s="30"/>
      <c r="J52" s="30"/>
      <c r="K52" s="30"/>
      <c r="L52" s="30"/>
    </row>
    <row r="53" spans="2:12" ht="15.75">
      <c r="B53" s="30"/>
      <c r="C53" s="30"/>
      <c r="D53" s="30"/>
      <c r="E53" s="30"/>
      <c r="F53" s="30"/>
      <c r="G53" s="30"/>
      <c r="H53" s="30"/>
      <c r="I53" s="30"/>
      <c r="J53" s="30"/>
      <c r="K53" s="30"/>
      <c r="L53" s="30"/>
    </row>
  </sheetData>
  <mergeCells count="8">
    <mergeCell ref="D11:J11"/>
    <mergeCell ref="B10:N10"/>
    <mergeCell ref="A1:R1"/>
    <mergeCell ref="A2:R2"/>
    <mergeCell ref="A3:R3"/>
    <mergeCell ref="A4:R4"/>
    <mergeCell ref="A6:R6"/>
    <mergeCell ref="A7:R7"/>
  </mergeCells>
  <printOptions horizontalCentered="1"/>
  <pageMargins left="0.407480315" right="0.407480315" top="0.37992126" bottom="0.47244094488189" header="0.511811023622047" footer="0.511811023622047"/>
  <pageSetup fitToHeight="1" fitToWidth="1" horizontalDpi="600" verticalDpi="600" orientation="landscape" paperSize="9" scale="66" r:id="rId3"/>
  <headerFooter alignWithMargins="0">
    <oddFooter>&amp;C4</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THE</dc:creator>
  <cp:keywords/>
  <dc:description/>
  <cp:lastModifiedBy>Hicks-Woode Corporate Services (Penang) Sdn Bhd</cp:lastModifiedBy>
  <cp:lastPrinted>2006-08-25T09:01:48Z</cp:lastPrinted>
  <dcterms:created xsi:type="dcterms:W3CDTF">2006-08-21T08:23:16Z</dcterms:created>
  <dcterms:modified xsi:type="dcterms:W3CDTF">2006-08-25T09:03:28Z</dcterms:modified>
  <cp:category/>
  <cp:version/>
  <cp:contentType/>
  <cp:contentStatus/>
</cp:coreProperties>
</file>